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showInkAnnotation="0" updateLinks="never"/>
  <mc:AlternateContent xmlns:mc="http://schemas.openxmlformats.org/markup-compatibility/2006">
    <mc:Choice Requires="x15">
      <x15ac:absPath xmlns:x15ac="http://schemas.microsoft.com/office/spreadsheetml/2010/11/ac" url="\\entdoc0015\DivisionFiles2\hous\BOH\BOHSHARE\MultiFamily\01.01_Operations\Uniapp\"/>
    </mc:Choice>
  </mc:AlternateContent>
  <xr:revisionPtr revIDLastSave="0" documentId="13_ncr:1_{A1A227D7-7722-468A-AE55-46C86A57145B}" xr6:coauthVersionLast="47" xr6:coauthVersionMax="47" xr10:uidLastSave="{00000000-0000-0000-0000-000000000000}"/>
  <bookViews>
    <workbookView xWindow="-26055" yWindow="-780" windowWidth="25005" windowHeight="14130" tabRatio="894" xr2:uid="{00000000-000D-0000-FFFF-FFFF00000000}"/>
  </bookViews>
  <sheets>
    <sheet name="Check List" sheetId="9" r:id="rId1"/>
    <sheet name="Applicant" sheetId="2" r:id="rId2"/>
    <sheet name="Proj Info" sheetId="3" r:id="rId3"/>
    <sheet name="Source of Funds" sheetId="4" r:id="rId4"/>
    <sheet name="Source Narrative" sheetId="14" r:id="rId5"/>
    <sheet name="Source Hist" sheetId="36" r:id="rId6"/>
    <sheet name="Uses of Funds" sheetId="5" r:id="rId7"/>
    <sheet name="Uses Narrative" sheetId="15" r:id="rId8"/>
    <sheet name="Uses Hist" sheetId="37" r:id="rId9"/>
    <sheet name="Rehab" sheetId="45" r:id="rId10"/>
    <sheet name="Financial" sheetId="6" r:id="rId11"/>
    <sheet name="Fin Narrative" sheetId="16" r:id="rId12"/>
    <sheet name="Projects" sheetId="41" r:id="rId13"/>
    <sheet name="PSS" sheetId="58" r:id="rId14"/>
    <sheet name="Enviro" sheetId="7" r:id="rId15"/>
    <sheet name="HOME_HTF Max Sub" sheetId="31" r:id="rId16"/>
    <sheet name="HOME Rents" sheetId="34" r:id="rId17"/>
    <sheet name="HTF Rents" sheetId="33" r:id="rId18"/>
    <sheet name="All Cost Fees" sheetId="12" r:id="rId19"/>
    <sheet name="All IndemCerts" sheetId="46" r:id="rId20"/>
    <sheet name="All RlseInfo" sheetId="47" r:id="rId21"/>
    <sheet name="All UnitBkdwn" sheetId="44" r:id="rId22"/>
    <sheet name="All Threshold" sheetId="48" r:id="rId23"/>
    <sheet name="HC&amp;BD Info" sheetId="10" r:id="rId24"/>
    <sheet name="HC Calc" sheetId="11" r:id="rId25"/>
    <sheet name="HC DevEval" sheetId="35" r:id="rId26"/>
    <sheet name="HC Amenities" sheetId="38" r:id="rId27"/>
    <sheet name="HC Design" sheetId="60" r:id="rId28"/>
    <sheet name="HC CumCrMax" sheetId="55" r:id="rId29"/>
    <sheet name="HC 10% Calc" sheetId="43" r:id="rId30"/>
    <sheet name="HC Bldg Basis 8609" sheetId="59" r:id="rId31"/>
    <sheet name="Staff Sum" sheetId="26" r:id="rId32"/>
  </sheets>
  <externalReferences>
    <externalReference r:id="rId33"/>
  </externalReferences>
  <definedNames>
    <definedName name="_Fill" localSheetId="21" hidden="1">'All UnitBkdwn'!$C$9:$C$22</definedName>
    <definedName name="_xlnm._FilterDatabase" localSheetId="18" hidden="1">'All Cost Fees'!$F$55:$I$61</definedName>
    <definedName name="_Hlk147313254" localSheetId="25">'HC DevEval'!$B$13</definedName>
    <definedName name="_Hlk59191715" localSheetId="25">'HC DevEval'!#REF!</definedName>
    <definedName name="_Toc55308041" localSheetId="25">'HC DevEval'!$B$7</definedName>
    <definedName name="_Toc55308042" localSheetId="25">'HC DevEval'!#REF!</definedName>
    <definedName name="_Toc55308043" localSheetId="25">'HC DevEval'!$B$9</definedName>
    <definedName name="_Toc55308044" localSheetId="25">'HC DevEval'!$B$11</definedName>
    <definedName name="_Toc55308045" localSheetId="25">'HC DevEval'!#REF!</definedName>
    <definedName name="_Toc55308046" localSheetId="25">'HC DevEval'!$B$20</definedName>
    <definedName name="_Toc55308047" localSheetId="25">'HC DevEval'!#REF!</definedName>
    <definedName name="_Toc55308048" localSheetId="25">'HC DevEval'!#REF!</definedName>
    <definedName name="_Toc55308049" localSheetId="25">'HC DevEval'!#REF!</definedName>
    <definedName name="_Toc55308050" localSheetId="25">'HC DevEval'!#REF!</definedName>
    <definedName name="_Toc55308051" localSheetId="25">'HC DevEval'!#REF!</definedName>
    <definedName name="_Toc55308052" localSheetId="25">'HC DevEval'!#REF!</definedName>
    <definedName name="_Toc55308053" localSheetId="25">'HC DevEval'!#REF!</definedName>
    <definedName name="_Toc55308054" localSheetId="25">'HC DevEval'!#REF!</definedName>
    <definedName name="_Toc55308055" localSheetId="25">'HC DevEval'!#REF!</definedName>
    <definedName name="_Toc55308056" localSheetId="25">'HC DevEval'!#REF!</definedName>
    <definedName name="_Toc55308057" localSheetId="25">'HC DevEval'!#REF!</definedName>
    <definedName name="_Toc55308058" localSheetId="25">'HC DevEval'!#REF!</definedName>
    <definedName name="_Toc55308059" localSheetId="25">'HC DevEval'!#REF!</definedName>
    <definedName name="_Toc55308060" localSheetId="25">'HC DevEval'!#REF!</definedName>
    <definedName name="_Toc55308061" localSheetId="25">'HC DevEval'!#REF!</definedName>
    <definedName name="_Toc55308062" localSheetId="25">'HC DevEval'!#REF!</definedName>
    <definedName name="_Toc55308063" localSheetId="25">'HC DevEval'!#REF!</definedName>
    <definedName name="_Toc55308064" localSheetId="25">'HC DevEval'!#REF!</definedName>
    <definedName name="_Toc55308065" localSheetId="25">'HC DevEval'!#REF!</definedName>
    <definedName name="_Toc55308066" localSheetId="25">'HC DevEval'!#REF!</definedName>
    <definedName name="_Toc55308067" localSheetId="25">'HC DevEval'!#REF!</definedName>
    <definedName name="_Toc55308068" localSheetId="25">'HC DevEval'!#REF!</definedName>
    <definedName name="_Toc55308069" localSheetId="25">'HC DevEval'!#REF!</definedName>
    <definedName name="_Toc55308070" localSheetId="25">'HC DevEval'!#REF!</definedName>
    <definedName name="_xlnm.Print_Area" localSheetId="18">'All Cost Fees'!$B$2:$L$125</definedName>
    <definedName name="_xlnm.Print_Area" localSheetId="19">'All IndemCerts'!$B$2:$L$78</definedName>
    <definedName name="_xlnm.Print_Area" localSheetId="20">'All RlseInfo'!$B$2:$L$108</definedName>
    <definedName name="_xlnm.Print_Area" localSheetId="22">'All Threshold'!$B$13:$F$153</definedName>
    <definedName name="_xlnm.Print_Area" localSheetId="21">'All UnitBkdwn'!$B$2:$H$30</definedName>
    <definedName name="_xlnm.Print_Area" localSheetId="1">Applicant!$B$2:$M$106</definedName>
    <definedName name="_xlnm.Print_Area" localSheetId="0">'Check List'!$B$2:$I$75</definedName>
    <definedName name="_xlnm.Print_Area" localSheetId="14">Enviro!$B$2:$G$219</definedName>
    <definedName name="_xlnm.Print_Area" localSheetId="11">'Fin Narrative'!$B$2:$G$59</definedName>
    <definedName name="_xlnm.Print_Area" localSheetId="10">Financial!$B$2:$N$175</definedName>
    <definedName name="_xlnm.Print_Area" localSheetId="29">'HC 10% Calc'!$B$2:$F$164</definedName>
    <definedName name="_xlnm.Print_Area" localSheetId="26">'HC Amenities'!$B$2:$G$31</definedName>
    <definedName name="_xlnm.Print_Area" localSheetId="30">'HC Bldg Basis 8609'!$B$2:$T$43</definedName>
    <definedName name="_xlnm.Print_Area" localSheetId="24">'HC Calc'!$B$2:$J$60</definedName>
    <definedName name="_xlnm.Print_Area" localSheetId="28">'HC CumCrMax'!$B$2:$J$81</definedName>
    <definedName name="_xlnm.Print_Area" localSheetId="27">'HC Design'!$B$2:$J$59</definedName>
    <definedName name="_xlnm.Print_Area" localSheetId="25">'HC DevEval'!$B$2:$D$73</definedName>
    <definedName name="_xlnm.Print_Area" localSheetId="23">'HC&amp;BD Info'!$B$2:$Q$178</definedName>
    <definedName name="_xlnm.Print_Area" localSheetId="16">'HOME Rents'!$B$2:$H$51</definedName>
    <definedName name="_xlnm.Print_Area" localSheetId="15">'HOME_HTF Max Sub'!$B$2:$H$66</definedName>
    <definedName name="_xlnm.Print_Area" localSheetId="17">'HTF Rents'!$B$2:$H$48</definedName>
    <definedName name="_xlnm.Print_Area" localSheetId="2">'Proj Info'!$B$2:$Q$263</definedName>
    <definedName name="_xlnm.Print_Area" localSheetId="12">Projects!$B$2:$L$55</definedName>
    <definedName name="_xlnm.Print_Area" localSheetId="13">PSS!$B$2:$I$93</definedName>
    <definedName name="_xlnm.Print_Area" localSheetId="9">Rehab!$B$2:$O$44</definedName>
    <definedName name="_xlnm.Print_Area" localSheetId="5">'Source Hist'!$A$1:$G$70</definedName>
    <definedName name="_xlnm.Print_Area" localSheetId="4">'Source Narrative'!$B$2:$I$58</definedName>
    <definedName name="_xlnm.Print_Area" localSheetId="3">'Source of Funds'!$B$2:$L$66</definedName>
    <definedName name="_xlnm.Print_Area" localSheetId="31">'Staff Sum'!$B$6:$H$298</definedName>
    <definedName name="_xlnm.Print_Area" localSheetId="8">'Uses Hist'!$A$1:$F$139</definedName>
    <definedName name="_xlnm.Print_Area" localSheetId="7">'Uses Narrative'!$B$2:$G$128</definedName>
    <definedName name="_xlnm.Print_Area" localSheetId="6">'Uses of Funds'!$B$8:$J$165</definedName>
    <definedName name="_xlnm.Print_Titles" localSheetId="31">'Staff Sum'!$3:$5</definedName>
    <definedName name="_xlnm.Print_Titles" localSheetId="6">'Uses of Funds'!$3:$7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4" i="11" l="1"/>
  <c r="K74" i="10"/>
  <c r="E3" i="60" a="1"/>
  <c r="E3" i="60" s="1"/>
  <c r="B135" i="43"/>
  <c r="B136" i="43"/>
  <c r="B137" i="43"/>
  <c r="B134" i="43"/>
  <c r="D134" i="43"/>
  <c r="D135" i="43"/>
  <c r="D136" i="43"/>
  <c r="D137" i="43"/>
  <c r="D145" i="43"/>
  <c r="D146" i="43"/>
  <c r="B145" i="43"/>
  <c r="B146" i="43"/>
  <c r="D124" i="43"/>
  <c r="D125" i="43"/>
  <c r="D126" i="43"/>
  <c r="B124" i="43"/>
  <c r="B125" i="43"/>
  <c r="B126" i="43"/>
  <c r="D113" i="43"/>
  <c r="D114" i="43"/>
  <c r="D115" i="43"/>
  <c r="B113" i="43"/>
  <c r="B114" i="43"/>
  <c r="B115" i="43"/>
  <c r="D97" i="43"/>
  <c r="D98" i="43"/>
  <c r="D99" i="43"/>
  <c r="B97" i="43"/>
  <c r="B98" i="43"/>
  <c r="B99" i="43"/>
  <c r="D65" i="43"/>
  <c r="D66" i="43"/>
  <c r="D67" i="43"/>
  <c r="D68" i="43"/>
  <c r="D69" i="43"/>
  <c r="B66" i="43"/>
  <c r="B67" i="43"/>
  <c r="B50" i="43"/>
  <c r="B51" i="43"/>
  <c r="B52" i="43"/>
  <c r="D50" i="43"/>
  <c r="D51" i="43"/>
  <c r="D52" i="43"/>
  <c r="D33" i="43"/>
  <c r="B33" i="43"/>
  <c r="B14" i="43"/>
  <c r="D14" i="43"/>
  <c r="D148" i="3"/>
  <c r="O9" i="59"/>
  <c r="K14" i="5"/>
  <c r="K32" i="5"/>
  <c r="K145" i="5"/>
  <c r="K144" i="5"/>
  <c r="D137" i="5"/>
  <c r="E137" i="5"/>
  <c r="F137" i="5"/>
  <c r="G137" i="5"/>
  <c r="H137" i="5"/>
  <c r="I137" i="5"/>
  <c r="J137" i="5"/>
  <c r="C137" i="5"/>
  <c r="K136" i="5"/>
  <c r="K135" i="5"/>
  <c r="K134" i="5"/>
  <c r="K133" i="5"/>
  <c r="K125" i="5"/>
  <c r="K124" i="5"/>
  <c r="K123" i="5"/>
  <c r="K114" i="5"/>
  <c r="K113" i="5"/>
  <c r="K112" i="5"/>
  <c r="K98" i="5"/>
  <c r="K97" i="5"/>
  <c r="K96" i="5"/>
  <c r="K66" i="5"/>
  <c r="K65" i="5"/>
  <c r="K51" i="5"/>
  <c r="K50" i="5"/>
  <c r="K49" i="5"/>
  <c r="K85" i="10"/>
  <c r="K87" i="10" s="1"/>
  <c r="K91" i="10" l="1"/>
  <c r="K88" i="10"/>
  <c r="D61" i="35"/>
  <c r="H39" i="59" l="1"/>
  <c r="J37" i="59"/>
  <c r="L37" i="59" s="1"/>
  <c r="N37" i="59" s="1"/>
  <c r="J36" i="59"/>
  <c r="L36" i="59" s="1"/>
  <c r="N36" i="59" s="1"/>
  <c r="J35" i="59"/>
  <c r="L35" i="59" s="1"/>
  <c r="N35" i="59" s="1"/>
  <c r="J34" i="59"/>
  <c r="L34" i="59" s="1"/>
  <c r="N34" i="59" s="1"/>
  <c r="J33" i="59"/>
  <c r="L33" i="59" s="1"/>
  <c r="N33" i="59" s="1"/>
  <c r="J32" i="59"/>
  <c r="L32" i="59" s="1"/>
  <c r="N32" i="59" s="1"/>
  <c r="J31" i="59"/>
  <c r="L31" i="59" s="1"/>
  <c r="N31" i="59" s="1"/>
  <c r="J30" i="59"/>
  <c r="L30" i="59" s="1"/>
  <c r="N30" i="59" s="1"/>
  <c r="J29" i="59"/>
  <c r="L29" i="59" s="1"/>
  <c r="N29" i="59" s="1"/>
  <c r="J28" i="59"/>
  <c r="L28" i="59" s="1"/>
  <c r="N28" i="59" s="1"/>
  <c r="J27" i="59"/>
  <c r="L27" i="59" s="1"/>
  <c r="N27" i="59" s="1"/>
  <c r="J26" i="59"/>
  <c r="L26" i="59" s="1"/>
  <c r="N26" i="59" s="1"/>
  <c r="J25" i="59"/>
  <c r="L25" i="59" s="1"/>
  <c r="N25" i="59" s="1"/>
  <c r="J24" i="59"/>
  <c r="L24" i="59" s="1"/>
  <c r="N24" i="59" s="1"/>
  <c r="J23" i="59"/>
  <c r="L23" i="59" s="1"/>
  <c r="N23" i="59" s="1"/>
  <c r="J22" i="59"/>
  <c r="L22" i="59" s="1"/>
  <c r="N22" i="59" s="1"/>
  <c r="J21" i="59"/>
  <c r="L21" i="59" s="1"/>
  <c r="N21" i="59" s="1"/>
  <c r="J20" i="59"/>
  <c r="L20" i="59" s="1"/>
  <c r="N20" i="59" s="1"/>
  <c r="J19" i="59"/>
  <c r="L19" i="59" s="1"/>
  <c r="N19" i="59" s="1"/>
  <c r="J18" i="59"/>
  <c r="L18" i="59" s="1"/>
  <c r="N18" i="59" s="1"/>
  <c r="J17" i="59"/>
  <c r="L17" i="59" s="1"/>
  <c r="N17" i="59" s="1"/>
  <c r="J16" i="59"/>
  <c r="L16" i="59" s="1"/>
  <c r="N16" i="59" s="1"/>
  <c r="J15" i="59"/>
  <c r="L15" i="59" s="1"/>
  <c r="N15" i="59" s="1"/>
  <c r="J14" i="59"/>
  <c r="L14" i="59" s="1"/>
  <c r="N14" i="59" s="1"/>
  <c r="J13" i="59"/>
  <c r="L13" i="59" s="1"/>
  <c r="N13" i="59" s="1"/>
  <c r="J12" i="59"/>
  <c r="L12" i="59" s="1"/>
  <c r="N12" i="59" s="1"/>
  <c r="J11" i="59"/>
  <c r="L11" i="59" s="1"/>
  <c r="N11" i="59" s="1"/>
  <c r="J10" i="59"/>
  <c r="L10" i="59" s="1"/>
  <c r="N10" i="59" s="1"/>
  <c r="J9" i="59"/>
  <c r="L9" i="59" s="1"/>
  <c r="N9" i="59" s="1"/>
  <c r="H3" i="59"/>
  <c r="G57" i="58"/>
  <c r="N8" i="59" l="1"/>
  <c r="O32" i="59" s="1"/>
  <c r="G244" i="26"/>
  <c r="E91" i="58"/>
  <c r="E75" i="58"/>
  <c r="E92" i="58" s="1"/>
  <c r="E42" i="58"/>
  <c r="C154" i="5" s="1"/>
  <c r="D2" i="58"/>
  <c r="O25" i="59" l="1"/>
  <c r="O19" i="59"/>
  <c r="O27" i="59"/>
  <c r="O10" i="59"/>
  <c r="O31" i="59"/>
  <c r="O18" i="59"/>
  <c r="O11" i="59"/>
  <c r="O26" i="59"/>
  <c r="O22" i="59"/>
  <c r="O37" i="59"/>
  <c r="O24" i="59"/>
  <c r="O23" i="59"/>
  <c r="O12" i="59"/>
  <c r="O28" i="59"/>
  <c r="O35" i="59"/>
  <c r="O30" i="59"/>
  <c r="O33" i="59"/>
  <c r="O13" i="59"/>
  <c r="O34" i="59"/>
  <c r="O29" i="59"/>
  <c r="O15" i="59"/>
  <c r="O14" i="59"/>
  <c r="O16" i="59"/>
  <c r="O21" i="59"/>
  <c r="O20" i="59"/>
  <c r="O17" i="59"/>
  <c r="O36" i="59"/>
  <c r="L91" i="6"/>
  <c r="L92" i="6"/>
  <c r="Z41" i="45"/>
  <c r="V41" i="45"/>
  <c r="R41" i="45"/>
  <c r="N41" i="45"/>
  <c r="J41" i="45"/>
  <c r="F41" i="45"/>
  <c r="G294" i="26"/>
  <c r="G293" i="26"/>
  <c r="G290" i="26"/>
  <c r="G288" i="26"/>
  <c r="G287" i="26"/>
  <c r="G286" i="26"/>
  <c r="G283" i="26"/>
  <c r="G282" i="26"/>
  <c r="G281" i="26"/>
  <c r="G280" i="26"/>
  <c r="G277" i="26"/>
  <c r="G276" i="26"/>
  <c r="C273" i="26"/>
  <c r="G252" i="26"/>
  <c r="G261" i="26"/>
  <c r="G260" i="26"/>
  <c r="G259" i="26"/>
  <c r="G258" i="26"/>
  <c r="G257" i="26"/>
  <c r="G256" i="26"/>
  <c r="G253" i="26"/>
  <c r="G250" i="26"/>
  <c r="G249" i="26"/>
  <c r="G248" i="26"/>
  <c r="I46" i="11"/>
  <c r="H7" i="31"/>
  <c r="D7" i="31"/>
  <c r="P8" i="59" l="1"/>
  <c r="O8" i="59"/>
  <c r="G41" i="33"/>
  <c r="G44" i="34"/>
  <c r="S96" i="6"/>
  <c r="S97" i="6"/>
  <c r="I75" i="55"/>
  <c r="I74" i="55"/>
  <c r="I73" i="55"/>
  <c r="I72" i="55"/>
  <c r="I76" i="55" s="1"/>
  <c r="I68" i="55"/>
  <c r="I67" i="55"/>
  <c r="I66" i="55"/>
  <c r="I65" i="55"/>
  <c r="I69" i="55" s="1"/>
  <c r="I78" i="55" s="1"/>
  <c r="I79" i="55" s="1"/>
  <c r="I64" i="55"/>
  <c r="I56" i="55"/>
  <c r="I55" i="55"/>
  <c r="I54" i="55"/>
  <c r="I53" i="55"/>
  <c r="I57" i="55" s="1"/>
  <c r="I49" i="55"/>
  <c r="I48" i="55"/>
  <c r="I47" i="55"/>
  <c r="I46" i="55"/>
  <c r="I50" i="55" s="1"/>
  <c r="I59" i="55" s="1"/>
  <c r="I60" i="55" s="1"/>
  <c r="I45" i="55"/>
  <c r="I37" i="55"/>
  <c r="I36" i="55"/>
  <c r="I35" i="55"/>
  <c r="I34" i="55"/>
  <c r="I38" i="55" s="1"/>
  <c r="I30" i="55"/>
  <c r="I29" i="55"/>
  <c r="I28" i="55"/>
  <c r="I27" i="55"/>
  <c r="I31" i="55" s="1"/>
  <c r="I40" i="55" s="1"/>
  <c r="I41" i="55" s="1"/>
  <c r="I26" i="55"/>
  <c r="Q93" i="6"/>
  <c r="P33" i="6"/>
  <c r="P34" i="6"/>
  <c r="P35" i="6"/>
  <c r="P36" i="6"/>
  <c r="P37" i="6"/>
  <c r="P38" i="6"/>
  <c r="P39" i="6"/>
  <c r="P40" i="6"/>
  <c r="P41" i="6"/>
  <c r="P42" i="6"/>
  <c r="P43" i="6"/>
  <c r="P45" i="6"/>
  <c r="P44"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32" i="6"/>
  <c r="S99" i="6"/>
  <c r="I18" i="55"/>
  <c r="I17" i="55"/>
  <c r="I16" i="55"/>
  <c r="I15" i="55"/>
  <c r="I11" i="55"/>
  <c r="I10" i="55"/>
  <c r="I9" i="55"/>
  <c r="I8" i="55"/>
  <c r="I7" i="55"/>
  <c r="F45" i="10"/>
  <c r="P20" i="59" l="1"/>
  <c r="Q20" i="59" s="1"/>
  <c r="R20" i="59" s="1"/>
  <c r="P16" i="59"/>
  <c r="Q16" i="59" s="1"/>
  <c r="R16" i="59" s="1"/>
  <c r="S16" i="59" s="1"/>
  <c r="T16" i="59" s="1"/>
  <c r="P23" i="59"/>
  <c r="Q23" i="59" s="1"/>
  <c r="R23" i="59" s="1"/>
  <c r="S23" i="59" s="1"/>
  <c r="T23" i="59" s="1"/>
  <c r="P27" i="59"/>
  <c r="Q27" i="59" s="1"/>
  <c r="R27" i="59" s="1"/>
  <c r="S27" i="59" s="1"/>
  <c r="T27" i="59" s="1"/>
  <c r="P11" i="59"/>
  <c r="Q11" i="59" s="1"/>
  <c r="R11" i="59" s="1"/>
  <c r="S11" i="59" s="1"/>
  <c r="T11" i="59" s="1"/>
  <c r="P34" i="59"/>
  <c r="Q34" i="59" s="1"/>
  <c r="R34" i="59" s="1"/>
  <c r="S34" i="59" s="1"/>
  <c r="T34" i="59" s="1"/>
  <c r="P26" i="59"/>
  <c r="Q26" i="59" s="1"/>
  <c r="R26" i="59" s="1"/>
  <c r="P22" i="59"/>
  <c r="Q22" i="59" s="1"/>
  <c r="R22" i="59" s="1"/>
  <c r="P14" i="59"/>
  <c r="Q14" i="59" s="1"/>
  <c r="R14" i="59" s="1"/>
  <c r="P10" i="59"/>
  <c r="Q10" i="59" s="1"/>
  <c r="R10" i="59" s="1"/>
  <c r="P31" i="59"/>
  <c r="Q31" i="59" s="1"/>
  <c r="R31" i="59" s="1"/>
  <c r="S31" i="59" s="1"/>
  <c r="T31" i="59" s="1"/>
  <c r="P37" i="59"/>
  <c r="Q37" i="59" s="1"/>
  <c r="R37" i="59" s="1"/>
  <c r="S37" i="59" s="1"/>
  <c r="T37" i="59" s="1"/>
  <c r="P30" i="59"/>
  <c r="Q30" i="59" s="1"/>
  <c r="R30" i="59" s="1"/>
  <c r="P25" i="59"/>
  <c r="Q25" i="59" s="1"/>
  <c r="R25" i="59" s="1"/>
  <c r="S25" i="59" s="1"/>
  <c r="T25" i="59" s="1"/>
  <c r="P21" i="59"/>
  <c r="Q21" i="59" s="1"/>
  <c r="R21" i="59" s="1"/>
  <c r="S21" i="59" s="1"/>
  <c r="T21" i="59" s="1"/>
  <c r="P18" i="59"/>
  <c r="Q18" i="59" s="1"/>
  <c r="R18" i="59" s="1"/>
  <c r="S18" i="59" s="1"/>
  <c r="T18" i="59" s="1"/>
  <c r="P13" i="59"/>
  <c r="Q13" i="59" s="1"/>
  <c r="R13" i="59" s="1"/>
  <c r="S13" i="59" s="1"/>
  <c r="T13" i="59" s="1"/>
  <c r="P32" i="59"/>
  <c r="Q32" i="59" s="1"/>
  <c r="R32" i="59" s="1"/>
  <c r="P19" i="59"/>
  <c r="Q19" i="59" s="1"/>
  <c r="R19" i="59" s="1"/>
  <c r="P9" i="59"/>
  <c r="P12" i="59"/>
  <c r="Q12" i="59" s="1"/>
  <c r="R12" i="59" s="1"/>
  <c r="S12" i="59" s="1"/>
  <c r="T12" i="59" s="1"/>
  <c r="P15" i="59"/>
  <c r="Q15" i="59" s="1"/>
  <c r="R15" i="59" s="1"/>
  <c r="S15" i="59" s="1"/>
  <c r="T15" i="59" s="1"/>
  <c r="P36" i="59"/>
  <c r="Q36" i="59" s="1"/>
  <c r="R36" i="59" s="1"/>
  <c r="S36" i="59" s="1"/>
  <c r="T36" i="59" s="1"/>
  <c r="P24" i="59"/>
  <c r="Q24" i="59" s="1"/>
  <c r="R24" i="59" s="1"/>
  <c r="S24" i="59" s="1"/>
  <c r="T24" i="59" s="1"/>
  <c r="P28" i="59"/>
  <c r="Q28" i="59" s="1"/>
  <c r="R28" i="59" s="1"/>
  <c r="S28" i="59" s="1"/>
  <c r="T28" i="59" s="1"/>
  <c r="P33" i="59"/>
  <c r="Q33" i="59" s="1"/>
  <c r="R33" i="59" s="1"/>
  <c r="S33" i="59" s="1"/>
  <c r="T33" i="59" s="1"/>
  <c r="P29" i="59"/>
  <c r="Q29" i="59" s="1"/>
  <c r="R29" i="59" s="1"/>
  <c r="S29" i="59" s="1"/>
  <c r="T29" i="59" s="1"/>
  <c r="P17" i="59"/>
  <c r="Q17" i="59" s="1"/>
  <c r="R17" i="59" s="1"/>
  <c r="S17" i="59" s="1"/>
  <c r="T17" i="59" s="1"/>
  <c r="P35" i="59"/>
  <c r="Q35" i="59" s="1"/>
  <c r="R35" i="59" s="1"/>
  <c r="S35" i="59" s="1"/>
  <c r="T35" i="59" s="1"/>
  <c r="S22" i="59"/>
  <c r="T22" i="59" s="1"/>
  <c r="S26" i="59"/>
  <c r="T26" i="59" s="1"/>
  <c r="S30" i="59"/>
  <c r="T30" i="59" s="1"/>
  <c r="S14" i="59"/>
  <c r="T14" i="59" s="1"/>
  <c r="S19" i="59"/>
  <c r="T19" i="59" s="1"/>
  <c r="S20" i="59"/>
  <c r="T20" i="59"/>
  <c r="Q9" i="59"/>
  <c r="R9" i="59" s="1"/>
  <c r="P93" i="6"/>
  <c r="I19" i="55"/>
  <c r="I12" i="55"/>
  <c r="I21" i="55" s="1"/>
  <c r="I22" i="55" s="1"/>
  <c r="P39" i="59" l="1"/>
  <c r="P40" i="59" s="1"/>
  <c r="S32" i="59"/>
  <c r="T32" i="59" s="1"/>
  <c r="S9" i="59"/>
  <c r="T9" i="59" s="1"/>
  <c r="S10" i="59"/>
  <c r="T10" i="59" s="1"/>
  <c r="G210" i="26"/>
  <c r="G81" i="26"/>
  <c r="S8" i="59" l="1"/>
  <c r="E51" i="47"/>
  <c r="E42" i="47"/>
  <c r="E33" i="47"/>
  <c r="E24" i="47"/>
  <c r="E15" i="47"/>
  <c r="E5" i="47"/>
  <c r="E5" i="46"/>
  <c r="E64" i="46"/>
  <c r="E63" i="46"/>
  <c r="E3" i="2"/>
  <c r="D3" i="44"/>
  <c r="G26" i="4"/>
  <c r="G25" i="4"/>
  <c r="E88" i="26"/>
  <c r="E89" i="26"/>
  <c r="E90" i="26"/>
  <c r="E91" i="26"/>
  <c r="E92" i="26"/>
  <c r="E93" i="26"/>
  <c r="E94" i="26"/>
  <c r="E95" i="26"/>
  <c r="E96" i="26"/>
  <c r="E97" i="26"/>
  <c r="E98" i="26"/>
  <c r="E100" i="26"/>
  <c r="E99" i="26"/>
  <c r="E101" i="26"/>
  <c r="E102" i="26"/>
  <c r="E103" i="26"/>
  <c r="E104" i="26"/>
  <c r="E105" i="26"/>
  <c r="E106" i="26"/>
  <c r="E107" i="26"/>
  <c r="E108" i="26"/>
  <c r="E109" i="26"/>
  <c r="E110" i="26"/>
  <c r="E111" i="26"/>
  <c r="E112" i="26"/>
  <c r="E113" i="26"/>
  <c r="E114" i="26"/>
  <c r="E115" i="26"/>
  <c r="E116" i="26"/>
  <c r="E117" i="26"/>
  <c r="E118" i="26"/>
  <c r="E119" i="26"/>
  <c r="E120" i="26"/>
  <c r="E121" i="26"/>
  <c r="E122" i="26"/>
  <c r="E123" i="26"/>
  <c r="E124" i="26"/>
  <c r="E125" i="26"/>
  <c r="E126" i="26"/>
  <c r="E127" i="26"/>
  <c r="E128" i="26"/>
  <c r="E129" i="26"/>
  <c r="E130" i="26"/>
  <c r="E131" i="26"/>
  <c r="E132" i="26"/>
  <c r="E133" i="26"/>
  <c r="E134" i="26"/>
  <c r="E135" i="26"/>
  <c r="E136" i="26"/>
  <c r="E137" i="26"/>
  <c r="E138" i="26"/>
  <c r="E139" i="26"/>
  <c r="E140" i="26"/>
  <c r="E141" i="26"/>
  <c r="E142" i="26"/>
  <c r="E143" i="26"/>
  <c r="E144" i="26"/>
  <c r="E145" i="26"/>
  <c r="E146" i="26"/>
  <c r="D139" i="26"/>
  <c r="E15" i="26"/>
  <c r="G15" i="26"/>
  <c r="E16" i="26"/>
  <c r="G16" i="26"/>
  <c r="E17" i="26"/>
  <c r="G17" i="26"/>
  <c r="E18" i="26"/>
  <c r="G18" i="26"/>
  <c r="E19" i="26"/>
  <c r="G19" i="26"/>
  <c r="E20" i="26"/>
  <c r="G20" i="26"/>
  <c r="E21" i="26"/>
  <c r="G21" i="26"/>
  <c r="E22" i="26"/>
  <c r="G22" i="26"/>
  <c r="E23" i="26"/>
  <c r="G23" i="26"/>
  <c r="E24" i="26"/>
  <c r="G24" i="26"/>
  <c r="E25" i="26"/>
  <c r="G25" i="26"/>
  <c r="E26" i="26"/>
  <c r="G26" i="26"/>
  <c r="E27" i="26"/>
  <c r="G27" i="26"/>
  <c r="E28" i="26"/>
  <c r="G28" i="26"/>
  <c r="E29" i="26"/>
  <c r="G29" i="26"/>
  <c r="E30" i="26"/>
  <c r="G30" i="26"/>
  <c r="E31" i="26"/>
  <c r="G31" i="26"/>
  <c r="E32" i="26"/>
  <c r="G32" i="26"/>
  <c r="E33" i="26"/>
  <c r="G33" i="26"/>
  <c r="E34" i="26"/>
  <c r="G34" i="26"/>
  <c r="E35" i="26"/>
  <c r="G35" i="26"/>
  <c r="E36" i="26"/>
  <c r="G36" i="26"/>
  <c r="E37" i="26"/>
  <c r="G37" i="26"/>
  <c r="E38" i="26"/>
  <c r="G38" i="26"/>
  <c r="E39" i="26"/>
  <c r="G39" i="26"/>
  <c r="E40" i="26"/>
  <c r="G40" i="26"/>
  <c r="E41" i="26"/>
  <c r="G41" i="26"/>
  <c r="E42" i="26"/>
  <c r="G42" i="26"/>
  <c r="E43" i="26"/>
  <c r="G43" i="26"/>
  <c r="E44" i="26"/>
  <c r="G44" i="26"/>
  <c r="E45" i="26"/>
  <c r="G45" i="26"/>
  <c r="E46" i="26"/>
  <c r="G46" i="26"/>
  <c r="E47" i="26"/>
  <c r="G47" i="26"/>
  <c r="E48" i="26"/>
  <c r="G48" i="26"/>
  <c r="E49" i="26"/>
  <c r="G49" i="26"/>
  <c r="E50" i="26"/>
  <c r="G50" i="26"/>
  <c r="E51" i="26"/>
  <c r="G51" i="26"/>
  <c r="E52" i="26"/>
  <c r="G52" i="26"/>
  <c r="E53" i="26"/>
  <c r="G53" i="26"/>
  <c r="E54" i="26"/>
  <c r="G54" i="26"/>
  <c r="E55" i="26"/>
  <c r="G55" i="26"/>
  <c r="E56" i="26"/>
  <c r="G56" i="26"/>
  <c r="E57" i="26"/>
  <c r="G57" i="26"/>
  <c r="E58" i="26"/>
  <c r="G58" i="26"/>
  <c r="E59" i="26"/>
  <c r="G59" i="26"/>
  <c r="E60" i="26"/>
  <c r="G60" i="26"/>
  <c r="E61" i="26"/>
  <c r="G61" i="26"/>
  <c r="E62" i="26"/>
  <c r="G62" i="26"/>
  <c r="E63" i="26"/>
  <c r="G63" i="26"/>
  <c r="E64" i="26"/>
  <c r="G64" i="26"/>
  <c r="E65" i="26"/>
  <c r="G65" i="26"/>
  <c r="E66" i="26"/>
  <c r="G66" i="26"/>
  <c r="E67" i="26"/>
  <c r="G67" i="26"/>
  <c r="E68" i="26"/>
  <c r="G68" i="26"/>
  <c r="E69" i="26"/>
  <c r="G69" i="26"/>
  <c r="E70" i="26"/>
  <c r="G70" i="26"/>
  <c r="E71" i="26"/>
  <c r="G71" i="26"/>
  <c r="E72" i="26"/>
  <c r="G72" i="26"/>
  <c r="E73" i="26"/>
  <c r="G73" i="26"/>
  <c r="D65" i="26"/>
  <c r="O85" i="6"/>
  <c r="L85" i="6"/>
  <c r="M85" i="6" s="1"/>
  <c r="F85" i="6"/>
  <c r="G140" i="26" s="1"/>
  <c r="O75" i="6"/>
  <c r="L75" i="6"/>
  <c r="M75" i="6" s="1"/>
  <c r="F75" i="6"/>
  <c r="G130" i="26" s="1"/>
  <c r="O65" i="6"/>
  <c r="L65" i="6"/>
  <c r="M65" i="6" s="1"/>
  <c r="F65" i="6"/>
  <c r="G65" i="6" s="1"/>
  <c r="O55" i="6"/>
  <c r="L55" i="6"/>
  <c r="M55" i="6" s="1"/>
  <c r="F55" i="6"/>
  <c r="G110" i="26" s="1"/>
  <c r="O44" i="6"/>
  <c r="L44" i="6"/>
  <c r="M44" i="6" s="1"/>
  <c r="F44" i="6"/>
  <c r="G99" i="26" s="1"/>
  <c r="F35" i="6"/>
  <c r="G90" i="26" s="1"/>
  <c r="L35" i="6"/>
  <c r="M35" i="6" s="1"/>
  <c r="O35" i="6"/>
  <c r="G120" i="26" l="1"/>
  <c r="N75" i="6"/>
  <c r="N65" i="6"/>
  <c r="N44" i="6"/>
  <c r="N85" i="6"/>
  <c r="G85" i="6"/>
  <c r="G75" i="6"/>
  <c r="N55" i="6"/>
  <c r="G55" i="6"/>
  <c r="G44" i="6"/>
  <c r="N35" i="6"/>
  <c r="G35" i="6"/>
  <c r="J36" i="11"/>
  <c r="J38" i="11" s="1"/>
  <c r="J40" i="11" s="1"/>
  <c r="J42" i="11" s="1"/>
  <c r="K42" i="11" s="1"/>
  <c r="I36" i="11"/>
  <c r="I90" i="12"/>
  <c r="H92" i="12"/>
  <c r="H91" i="12"/>
  <c r="I38" i="11" l="1"/>
  <c r="I40" i="11" s="1"/>
  <c r="I42" i="11" s="1"/>
  <c r="J14" i="4"/>
  <c r="J15" i="4"/>
  <c r="J16" i="4"/>
  <c r="J17" i="4"/>
  <c r="J18" i="4"/>
  <c r="J19" i="4"/>
  <c r="J20" i="4"/>
  <c r="J21" i="4"/>
  <c r="J22" i="4"/>
  <c r="J23" i="4"/>
  <c r="J24" i="4"/>
  <c r="J25" i="4"/>
  <c r="J26" i="4"/>
  <c r="J13" i="4"/>
  <c r="D140" i="26"/>
  <c r="L83" i="6"/>
  <c r="L84" i="6"/>
  <c r="L86" i="6"/>
  <c r="L87" i="6"/>
  <c r="L88" i="6"/>
  <c r="L89" i="6"/>
  <c r="L90" i="6"/>
  <c r="L82" i="6"/>
  <c r="L73" i="6"/>
  <c r="L74" i="6"/>
  <c r="L76" i="6"/>
  <c r="L77" i="6"/>
  <c r="L78" i="6"/>
  <c r="L79" i="6"/>
  <c r="L80" i="6"/>
  <c r="L81" i="6"/>
  <c r="L72" i="6"/>
  <c r="L63" i="6"/>
  <c r="L64" i="6"/>
  <c r="L66" i="6"/>
  <c r="L68" i="6"/>
  <c r="L69" i="6"/>
  <c r="L70" i="6"/>
  <c r="L71" i="6"/>
  <c r="L62" i="6"/>
  <c r="L53" i="6"/>
  <c r="L54" i="6"/>
  <c r="L56" i="6"/>
  <c r="L57" i="6"/>
  <c r="L59" i="6"/>
  <c r="L60" i="6"/>
  <c r="L61" i="6"/>
  <c r="L52" i="6"/>
  <c r="L43" i="6"/>
  <c r="L45" i="6"/>
  <c r="L46" i="6"/>
  <c r="L48" i="6"/>
  <c r="L49" i="6"/>
  <c r="L50" i="6"/>
  <c r="L51" i="6"/>
  <c r="L42" i="6"/>
  <c r="I18" i="6"/>
  <c r="E3" i="45"/>
  <c r="L33" i="6" l="1"/>
  <c r="L34" i="6"/>
  <c r="L37" i="6"/>
  <c r="L38" i="6"/>
  <c r="L39" i="6"/>
  <c r="L40" i="6"/>
  <c r="L41" i="6"/>
  <c r="L32" i="6"/>
  <c r="E232" i="26"/>
  <c r="C232" i="26"/>
  <c r="G8" i="26"/>
  <c r="F155" i="43"/>
  <c r="O32" i="6"/>
  <c r="F154" i="43" l="1"/>
  <c r="D4" i="43"/>
  <c r="F149" i="43"/>
  <c r="F156" i="43" s="1"/>
  <c r="F138" i="43"/>
  <c r="F128" i="43"/>
  <c r="F117" i="43"/>
  <c r="F101" i="43"/>
  <c r="F153" i="43" s="1"/>
  <c r="F87" i="43"/>
  <c r="F70" i="43"/>
  <c r="F54" i="43"/>
  <c r="F36" i="43"/>
  <c r="F25" i="43"/>
  <c r="F17" i="43"/>
  <c r="D53" i="43"/>
  <c r="D19" i="43"/>
  <c r="D21" i="43"/>
  <c r="B148" i="43"/>
  <c r="B147" i="43"/>
  <c r="B127" i="43"/>
  <c r="B116" i="43"/>
  <c r="B100" i="43"/>
  <c r="B84" i="43"/>
  <c r="B85" i="43"/>
  <c r="B86" i="43"/>
  <c r="B83" i="43"/>
  <c r="B69" i="43"/>
  <c r="B68" i="43"/>
  <c r="B53" i="43"/>
  <c r="B34" i="43"/>
  <c r="B35" i="43"/>
  <c r="B32" i="43"/>
  <c r="B22" i="43"/>
  <c r="B23" i="43"/>
  <c r="B24" i="43"/>
  <c r="B21" i="43"/>
  <c r="B15" i="43"/>
  <c r="B16" i="43"/>
  <c r="B13" i="43"/>
  <c r="D10" i="43"/>
  <c r="D11" i="43"/>
  <c r="D12" i="43"/>
  <c r="D13" i="43"/>
  <c r="D15" i="43"/>
  <c r="D16" i="43"/>
  <c r="D20" i="43"/>
  <c r="D22" i="43"/>
  <c r="D23" i="43"/>
  <c r="D24" i="43"/>
  <c r="D28" i="43"/>
  <c r="D29" i="43"/>
  <c r="D30" i="43"/>
  <c r="D31" i="43"/>
  <c r="D32" i="43"/>
  <c r="D34" i="43"/>
  <c r="D35" i="43"/>
  <c r="D38" i="43"/>
  <c r="D39" i="43"/>
  <c r="D40" i="43"/>
  <c r="D41" i="43"/>
  <c r="D42" i="43"/>
  <c r="D43" i="43"/>
  <c r="D44" i="43"/>
  <c r="D45" i="43"/>
  <c r="D46" i="43"/>
  <c r="D47" i="43"/>
  <c r="D48" i="43"/>
  <c r="D49" i="43"/>
  <c r="D56" i="43"/>
  <c r="D57" i="43"/>
  <c r="D58" i="43"/>
  <c r="D59" i="43"/>
  <c r="D60" i="43"/>
  <c r="D61" i="43"/>
  <c r="D62" i="43"/>
  <c r="D63" i="43"/>
  <c r="D64" i="43"/>
  <c r="D72" i="43"/>
  <c r="D73" i="43"/>
  <c r="D74" i="43"/>
  <c r="D75" i="43"/>
  <c r="D76" i="43"/>
  <c r="D77" i="43"/>
  <c r="D78" i="43"/>
  <c r="D79" i="43"/>
  <c r="D80" i="43"/>
  <c r="D81" i="43"/>
  <c r="D82" i="43"/>
  <c r="D83" i="43"/>
  <c r="D84" i="43"/>
  <c r="D85" i="43"/>
  <c r="D86" i="43"/>
  <c r="D89" i="43"/>
  <c r="D90" i="43"/>
  <c r="D91" i="43"/>
  <c r="D92" i="43"/>
  <c r="D93" i="43"/>
  <c r="D94" i="43"/>
  <c r="D95" i="43"/>
  <c r="D96" i="43"/>
  <c r="D100" i="43"/>
  <c r="D103" i="43"/>
  <c r="D104" i="43"/>
  <c r="D105" i="43"/>
  <c r="D106" i="43"/>
  <c r="D154" i="43" s="1"/>
  <c r="D107" i="43"/>
  <c r="D108" i="43"/>
  <c r="D109" i="43"/>
  <c r="D110" i="43"/>
  <c r="D111" i="43"/>
  <c r="D112" i="43"/>
  <c r="D116" i="43"/>
  <c r="D119" i="43"/>
  <c r="D155" i="43" s="1"/>
  <c r="D120" i="43"/>
  <c r="D121" i="43"/>
  <c r="D122" i="43"/>
  <c r="D123" i="43"/>
  <c r="D127" i="43"/>
  <c r="D130" i="43"/>
  <c r="D131" i="43"/>
  <c r="D132" i="43"/>
  <c r="D133" i="43"/>
  <c r="D140" i="43"/>
  <c r="D141" i="43"/>
  <c r="D142" i="43"/>
  <c r="D143" i="43"/>
  <c r="D144" i="43"/>
  <c r="D147" i="43"/>
  <c r="D148" i="43"/>
  <c r="D4" i="44"/>
  <c r="C3" i="38"/>
  <c r="D138" i="43" l="1"/>
  <c r="D17" i="43"/>
  <c r="D36" i="43"/>
  <c r="D101" i="43"/>
  <c r="D153" i="43" s="1"/>
  <c r="D117" i="43"/>
  <c r="D128" i="43"/>
  <c r="D87" i="43"/>
  <c r="D70" i="43"/>
  <c r="D54" i="43"/>
  <c r="D149" i="43"/>
  <c r="D156" i="43" s="1"/>
  <c r="D25" i="43"/>
  <c r="F150" i="43"/>
  <c r="B5" i="35"/>
  <c r="F75" i="12"/>
  <c r="J11" i="12"/>
  <c r="K43" i="11"/>
  <c r="F69" i="10"/>
  <c r="H20" i="10"/>
  <c r="E58" i="2"/>
  <c r="F142" i="6"/>
  <c r="F143" i="6" s="1"/>
  <c r="F144" i="6" s="1"/>
  <c r="F145" i="6" s="1"/>
  <c r="F146" i="6" s="1"/>
  <c r="F147" i="6" s="1"/>
  <c r="F148" i="6" s="1"/>
  <c r="F149" i="6" s="1"/>
  <c r="F150" i="6" s="1"/>
  <c r="F151" i="6" s="1"/>
  <c r="F152" i="6" s="1"/>
  <c r="F153" i="6" s="1"/>
  <c r="F154" i="6" s="1"/>
  <c r="F155" i="6" s="1"/>
  <c r="F156" i="6" s="1"/>
  <c r="F157" i="6" s="1"/>
  <c r="F158" i="6" s="1"/>
  <c r="F159" i="6" s="1"/>
  <c r="F160" i="6" s="1"/>
  <c r="F161" i="6" s="1"/>
  <c r="F162" i="6" s="1"/>
  <c r="F163" i="6" s="1"/>
  <c r="F164" i="6" s="1"/>
  <c r="F165" i="6" s="1"/>
  <c r="F166" i="6" s="1"/>
  <c r="F167" i="6" s="1"/>
  <c r="F168" i="6" s="1"/>
  <c r="F169" i="6" s="1"/>
  <c r="F170" i="6" s="1"/>
  <c r="D142" i="6"/>
  <c r="D143" i="6" s="1"/>
  <c r="Y103" i="6"/>
  <c r="D137" i="6"/>
  <c r="D107" i="6"/>
  <c r="D28" i="6"/>
  <c r="D5" i="6"/>
  <c r="F4" i="5"/>
  <c r="H3" i="4"/>
  <c r="E200" i="3"/>
  <c r="E171" i="3"/>
  <c r="E120" i="3"/>
  <c r="E59" i="3"/>
  <c r="B3" i="3"/>
  <c r="H29" i="12"/>
  <c r="D141" i="3"/>
  <c r="G53" i="4" l="1"/>
  <c r="H36" i="4"/>
  <c r="F161" i="43"/>
  <c r="F162" i="43" s="1"/>
  <c r="D150" i="43"/>
  <c r="D144" i="6"/>
  <c r="D145" i="6" s="1"/>
  <c r="D146" i="6" s="1"/>
  <c r="D147" i="6" s="1"/>
  <c r="D148" i="6" s="1"/>
  <c r="D149" i="6" s="1"/>
  <c r="D150" i="6" s="1"/>
  <c r="D151" i="6" s="1"/>
  <c r="M83" i="6"/>
  <c r="M84" i="6"/>
  <c r="M86" i="6"/>
  <c r="M87" i="6"/>
  <c r="M88" i="6"/>
  <c r="M89" i="6"/>
  <c r="M90" i="6"/>
  <c r="M91" i="6"/>
  <c r="M92" i="6"/>
  <c r="M82" i="6"/>
  <c r="D152" i="6" l="1"/>
  <c r="D153" i="6" s="1"/>
  <c r="D154" i="6" s="1"/>
  <c r="D155" i="6" s="1"/>
  <c r="D156" i="6" s="1"/>
  <c r="D157" i="6" s="1"/>
  <c r="D158" i="6" s="1"/>
  <c r="D159" i="6" s="1"/>
  <c r="D160" i="6" s="1"/>
  <c r="D161" i="6" s="1"/>
  <c r="D162" i="6" s="1"/>
  <c r="D163" i="6" s="1"/>
  <c r="D164" i="6" s="1"/>
  <c r="D165" i="6" s="1"/>
  <c r="D166" i="6" s="1"/>
  <c r="D167" i="6" s="1"/>
  <c r="D168" i="6" s="1"/>
  <c r="D169" i="6" s="1"/>
  <c r="D170" i="6" s="1"/>
  <c r="D161" i="43"/>
  <c r="D162" i="43" s="1"/>
  <c r="F163" i="43" s="1"/>
  <c r="F8" i="34"/>
  <c r="H8" i="34" l="1"/>
  <c r="G8" i="34"/>
  <c r="E8" i="34"/>
  <c r="D8" i="34"/>
  <c r="D3" i="34"/>
  <c r="H31" i="31" l="1"/>
  <c r="F36" i="31"/>
  <c r="C23" i="31"/>
  <c r="F23" i="31"/>
  <c r="H18" i="31"/>
  <c r="D22" i="31" l="1"/>
  <c r="D18" i="31"/>
  <c r="D19" i="31"/>
  <c r="D21" i="31"/>
  <c r="D20" i="31"/>
  <c r="H9" i="34"/>
  <c r="G9" i="34"/>
  <c r="F9" i="34"/>
  <c r="E9" i="34"/>
  <c r="D9" i="34"/>
  <c r="H8" i="33"/>
  <c r="G8" i="33"/>
  <c r="F8" i="33"/>
  <c r="E8" i="33"/>
  <c r="D8" i="33"/>
  <c r="D3" i="33"/>
  <c r="H35" i="31" l="1"/>
  <c r="H34" i="31"/>
  <c r="H33" i="31"/>
  <c r="H32" i="31"/>
  <c r="C36" i="31"/>
  <c r="H22" i="31"/>
  <c r="H21" i="31"/>
  <c r="H20" i="31"/>
  <c r="H19" i="31"/>
  <c r="C4" i="31"/>
  <c r="C3" i="31"/>
  <c r="D32" i="31" l="1"/>
  <c r="D31" i="31"/>
  <c r="D33" i="31"/>
  <c r="D34" i="31"/>
  <c r="D35" i="31"/>
  <c r="H36" i="31"/>
  <c r="H23" i="31"/>
  <c r="R100" i="6" l="1"/>
  <c r="S100" i="6"/>
  <c r="R101" i="6"/>
  <c r="S101" i="6"/>
  <c r="Y101" i="6" l="1"/>
  <c r="Y100" i="6"/>
  <c r="V101" i="6"/>
  <c r="V100" i="6"/>
  <c r="Q185" i="3"/>
  <c r="Q182" i="3"/>
  <c r="Q181" i="3"/>
  <c r="Q183" i="3"/>
  <c r="Q184" i="3"/>
  <c r="Q186" i="3"/>
  <c r="Q180" i="3"/>
  <c r="F148" i="3"/>
  <c r="F153" i="3"/>
  <c r="D153" i="3"/>
  <c r="D154" i="3" l="1"/>
  <c r="D156" i="3" s="1"/>
  <c r="Q187" i="3"/>
  <c r="F154" i="3"/>
  <c r="F156" i="3" s="1"/>
  <c r="R95" i="6" l="1"/>
  <c r="S95" i="6"/>
  <c r="R96" i="6"/>
  <c r="R97" i="6"/>
  <c r="R98" i="6"/>
  <c r="S98" i="6"/>
  <c r="S94" i="6"/>
  <c r="R94" i="6"/>
  <c r="V99" i="6" l="1"/>
  <c r="Y99" i="6"/>
  <c r="Y94" i="6"/>
  <c r="V97" i="6"/>
  <c r="Y97" i="6"/>
  <c r="Y95" i="6"/>
  <c r="Y98" i="6"/>
  <c r="V96" i="6"/>
  <c r="Y96" i="6"/>
  <c r="V94" i="6"/>
  <c r="V95" i="6"/>
  <c r="V98" i="6"/>
  <c r="S103" i="6"/>
  <c r="G9" i="11"/>
  <c r="F33" i="6"/>
  <c r="G88" i="26" s="1"/>
  <c r="F34" i="6"/>
  <c r="G89" i="26" s="1"/>
  <c r="F36" i="6"/>
  <c r="G91" i="26" s="1"/>
  <c r="F37" i="6"/>
  <c r="G92" i="26" s="1"/>
  <c r="F38" i="6"/>
  <c r="G93" i="26" s="1"/>
  <c r="F39" i="6"/>
  <c r="G94" i="26" s="1"/>
  <c r="F40" i="6"/>
  <c r="G95" i="26" s="1"/>
  <c r="F41" i="6"/>
  <c r="G96" i="26" s="1"/>
  <c r="F42" i="6"/>
  <c r="G97" i="26" s="1"/>
  <c r="F43" i="6"/>
  <c r="G98" i="26" s="1"/>
  <c r="F45" i="6"/>
  <c r="G100" i="26" s="1"/>
  <c r="F46" i="6"/>
  <c r="G101" i="26" s="1"/>
  <c r="F47" i="6"/>
  <c r="G102" i="26" s="1"/>
  <c r="F48" i="6"/>
  <c r="G103" i="26" s="1"/>
  <c r="F49" i="6"/>
  <c r="G104" i="26" s="1"/>
  <c r="F50" i="6"/>
  <c r="G105" i="26" s="1"/>
  <c r="F51" i="6"/>
  <c r="G106" i="26" s="1"/>
  <c r="F52" i="6"/>
  <c r="G107" i="26" s="1"/>
  <c r="F53" i="6"/>
  <c r="G108" i="26" s="1"/>
  <c r="F54" i="6"/>
  <c r="G109" i="26" s="1"/>
  <c r="F56" i="6"/>
  <c r="G111" i="26" s="1"/>
  <c r="F57" i="6"/>
  <c r="G112" i="26" s="1"/>
  <c r="F58" i="6"/>
  <c r="G113" i="26" s="1"/>
  <c r="F59" i="6"/>
  <c r="G114" i="26" s="1"/>
  <c r="F60" i="6"/>
  <c r="G115" i="26" s="1"/>
  <c r="F61" i="6"/>
  <c r="G116" i="26" s="1"/>
  <c r="F62" i="6"/>
  <c r="G117" i="26" s="1"/>
  <c r="F63" i="6"/>
  <c r="G118" i="26" s="1"/>
  <c r="F64" i="6"/>
  <c r="G119" i="26" s="1"/>
  <c r="F66" i="6"/>
  <c r="G121" i="26" s="1"/>
  <c r="F67" i="6"/>
  <c r="G122" i="26" s="1"/>
  <c r="F68" i="6"/>
  <c r="G123" i="26" s="1"/>
  <c r="F69" i="6"/>
  <c r="G124" i="26" s="1"/>
  <c r="F70" i="6"/>
  <c r="G125" i="26" s="1"/>
  <c r="F71" i="6"/>
  <c r="G126" i="26" s="1"/>
  <c r="F72" i="6"/>
  <c r="G127" i="26" s="1"/>
  <c r="F73" i="6"/>
  <c r="G128" i="26" s="1"/>
  <c r="F74" i="6"/>
  <c r="G129" i="26" s="1"/>
  <c r="F76" i="6"/>
  <c r="G131" i="26" s="1"/>
  <c r="F77" i="6"/>
  <c r="G132" i="26" s="1"/>
  <c r="F78" i="6"/>
  <c r="G133" i="26" s="1"/>
  <c r="F79" i="6"/>
  <c r="G134" i="26" s="1"/>
  <c r="F80" i="6"/>
  <c r="G135" i="26" s="1"/>
  <c r="F81" i="6"/>
  <c r="G136" i="26" s="1"/>
  <c r="F82" i="6"/>
  <c r="F83" i="6"/>
  <c r="F84" i="6"/>
  <c r="G139" i="26" s="1"/>
  <c r="F86" i="6"/>
  <c r="F87" i="6"/>
  <c r="F88" i="6"/>
  <c r="F89" i="6"/>
  <c r="F90" i="6"/>
  <c r="F91" i="6"/>
  <c r="F92" i="6"/>
  <c r="N92" i="6" s="1"/>
  <c r="F32" i="6"/>
  <c r="O33" i="6"/>
  <c r="O34" i="6"/>
  <c r="O36" i="6"/>
  <c r="O37" i="6"/>
  <c r="O38" i="6"/>
  <c r="O39" i="6"/>
  <c r="O40" i="6"/>
  <c r="O41" i="6"/>
  <c r="O42" i="6"/>
  <c r="O43" i="6"/>
  <c r="O45" i="6"/>
  <c r="O46" i="6"/>
  <c r="O47" i="6"/>
  <c r="O48" i="6"/>
  <c r="O49" i="6"/>
  <c r="O50" i="6"/>
  <c r="O51" i="6"/>
  <c r="O52" i="6"/>
  <c r="O53" i="6"/>
  <c r="O54" i="6"/>
  <c r="O56" i="6"/>
  <c r="O57" i="6"/>
  <c r="O58" i="6"/>
  <c r="O59" i="6"/>
  <c r="O60" i="6"/>
  <c r="O61" i="6"/>
  <c r="O62" i="6"/>
  <c r="O63" i="6"/>
  <c r="O64" i="6"/>
  <c r="O66" i="6"/>
  <c r="O67" i="6"/>
  <c r="O68" i="6"/>
  <c r="O69" i="6"/>
  <c r="O70" i="6"/>
  <c r="O71" i="6"/>
  <c r="O72" i="6"/>
  <c r="O73" i="6"/>
  <c r="O74" i="6"/>
  <c r="O76" i="6"/>
  <c r="O77" i="6"/>
  <c r="O78" i="6"/>
  <c r="O79" i="6"/>
  <c r="O80" i="6"/>
  <c r="O81" i="6"/>
  <c r="O82" i="6"/>
  <c r="O83" i="6"/>
  <c r="O84" i="6"/>
  <c r="O86" i="6"/>
  <c r="O87" i="6"/>
  <c r="O88" i="6"/>
  <c r="O89" i="6"/>
  <c r="O90" i="6"/>
  <c r="O91" i="6"/>
  <c r="O92" i="6"/>
  <c r="K46" i="5"/>
  <c r="K57" i="5"/>
  <c r="K58" i="5"/>
  <c r="K59" i="5"/>
  <c r="K60" i="5"/>
  <c r="K61" i="5"/>
  <c r="K62" i="5"/>
  <c r="K63" i="5"/>
  <c r="K64" i="5"/>
  <c r="K67" i="5"/>
  <c r="K47" i="5"/>
  <c r="N89" i="6" l="1"/>
  <c r="G144" i="26"/>
  <c r="N87" i="6"/>
  <c r="G142" i="26"/>
  <c r="N86" i="6"/>
  <c r="G141" i="26"/>
  <c r="N83" i="6"/>
  <c r="G138" i="26"/>
  <c r="N88" i="6"/>
  <c r="G143" i="26"/>
  <c r="N82" i="6"/>
  <c r="G137" i="26"/>
  <c r="N90" i="6"/>
  <c r="G145" i="26"/>
  <c r="N91" i="6"/>
  <c r="G146" i="26"/>
  <c r="T97" i="6"/>
  <c r="U97" i="6" s="1"/>
  <c r="T98" i="6"/>
  <c r="T96" i="6"/>
  <c r="T100" i="6"/>
  <c r="T101" i="6"/>
  <c r="T103" i="6"/>
  <c r="T95" i="6"/>
  <c r="T94" i="6"/>
  <c r="T99" i="6"/>
  <c r="N84" i="6"/>
  <c r="Y104" i="6"/>
  <c r="V103" i="6"/>
  <c r="G32" i="12"/>
  <c r="V104" i="6" l="1"/>
  <c r="D14" i="35" s="1"/>
  <c r="U99" i="6"/>
  <c r="U96" i="6"/>
  <c r="G264" i="26"/>
  <c r="G265" i="26"/>
  <c r="G266" i="26"/>
  <c r="C268" i="26"/>
  <c r="G268" i="26"/>
  <c r="C269" i="26"/>
  <c r="G269" i="26"/>
  <c r="C270" i="26"/>
  <c r="G270" i="26"/>
  <c r="C271" i="26"/>
  <c r="G271" i="26"/>
  <c r="G267" i="26"/>
  <c r="C267" i="26"/>
  <c r="E233" i="26"/>
  <c r="E234" i="26"/>
  <c r="E235" i="26"/>
  <c r="E231" i="26"/>
  <c r="E222" i="26"/>
  <c r="E223" i="26"/>
  <c r="E224" i="26"/>
  <c r="E225" i="26"/>
  <c r="E221" i="26"/>
  <c r="K44" i="5"/>
  <c r="K30" i="5"/>
  <c r="K20" i="5"/>
  <c r="K12" i="5"/>
  <c r="G76" i="26" l="1"/>
  <c r="U103" i="6"/>
  <c r="G71" i="12"/>
  <c r="F16" i="12"/>
  <c r="J14" i="12"/>
  <c r="J13" i="12"/>
  <c r="J12" i="12"/>
  <c r="J10" i="12"/>
  <c r="F11" i="12"/>
  <c r="F10" i="12"/>
  <c r="F9" i="12"/>
  <c r="E147" i="26"/>
  <c r="G147" i="26"/>
  <c r="E87" i="26"/>
  <c r="D138" i="26"/>
  <c r="D141" i="26"/>
  <c r="D142" i="26"/>
  <c r="D143" i="26"/>
  <c r="D144" i="26"/>
  <c r="D145" i="26"/>
  <c r="D146" i="26"/>
  <c r="D147" i="26"/>
  <c r="D137" i="26"/>
  <c r="J9" i="12"/>
  <c r="E74" i="26"/>
  <c r="G74" i="26"/>
  <c r="D66" i="26"/>
  <c r="D67" i="26"/>
  <c r="D68" i="26"/>
  <c r="D69" i="26"/>
  <c r="D70" i="26"/>
  <c r="D71" i="26"/>
  <c r="D72" i="26"/>
  <c r="D73" i="26"/>
  <c r="D74" i="26"/>
  <c r="D64" i="26"/>
  <c r="I68" i="12" l="1"/>
  <c r="I59" i="12"/>
  <c r="G41" i="12"/>
  <c r="H61" i="12" s="1"/>
  <c r="I67" i="12"/>
  <c r="J15" i="12"/>
  <c r="F12" i="12"/>
  <c r="D17" i="5"/>
  <c r="E17" i="5"/>
  <c r="F17" i="5"/>
  <c r="G17" i="5"/>
  <c r="H17" i="5"/>
  <c r="I17" i="5"/>
  <c r="J17" i="5"/>
  <c r="C17" i="5"/>
  <c r="G17" i="12" s="1"/>
  <c r="K10" i="5"/>
  <c r="G92" i="6"/>
  <c r="G91" i="6"/>
  <c r="G90" i="6"/>
  <c r="G89" i="6"/>
  <c r="G88" i="6"/>
  <c r="G87" i="6"/>
  <c r="G86" i="6"/>
  <c r="G84" i="6"/>
  <c r="G83" i="6"/>
  <c r="G82" i="6"/>
  <c r="G81" i="6"/>
  <c r="G80" i="6"/>
  <c r="G79" i="6"/>
  <c r="G78" i="6"/>
  <c r="G77" i="6"/>
  <c r="G76" i="6"/>
  <c r="G74" i="6"/>
  <c r="G73" i="6"/>
  <c r="G72" i="6"/>
  <c r="G71" i="6"/>
  <c r="G70" i="6"/>
  <c r="G69" i="6"/>
  <c r="G68" i="6"/>
  <c r="G67" i="6"/>
  <c r="G66" i="6"/>
  <c r="G64" i="6"/>
  <c r="G63" i="6"/>
  <c r="G62" i="6"/>
  <c r="G61" i="6"/>
  <c r="G60" i="6"/>
  <c r="G59" i="6"/>
  <c r="G58" i="6"/>
  <c r="G57" i="6"/>
  <c r="G56" i="6"/>
  <c r="G54" i="6"/>
  <c r="G53" i="6"/>
  <c r="G52" i="6"/>
  <c r="G51" i="6"/>
  <c r="G50" i="6"/>
  <c r="G49" i="6"/>
  <c r="G48" i="6"/>
  <c r="G47" i="6"/>
  <c r="G46" i="6"/>
  <c r="G45" i="6"/>
  <c r="G43" i="6"/>
  <c r="G42" i="6"/>
  <c r="G39" i="6"/>
  <c r="G38" i="6"/>
  <c r="G37" i="6"/>
  <c r="G36" i="6"/>
  <c r="G34" i="6"/>
  <c r="G33" i="6"/>
  <c r="I56" i="12" l="1"/>
  <c r="I58" i="12"/>
  <c r="I66" i="12"/>
  <c r="I65" i="12"/>
  <c r="I57" i="12"/>
  <c r="I60" i="12"/>
  <c r="I61" i="12"/>
  <c r="G61" i="12" l="1"/>
  <c r="G235" i="26" s="1"/>
  <c r="C265" i="26"/>
  <c r="C266" i="26"/>
  <c r="C264" i="26"/>
  <c r="C65" i="4"/>
  <c r="J25" i="5" l="1"/>
  <c r="I25" i="5"/>
  <c r="H25" i="5"/>
  <c r="G25" i="5"/>
  <c r="F25" i="5"/>
  <c r="E25" i="5"/>
  <c r="D25" i="5"/>
  <c r="C25" i="5"/>
  <c r="K24" i="5"/>
  <c r="K23" i="5"/>
  <c r="K22" i="5"/>
  <c r="K21" i="5"/>
  <c r="K19" i="5"/>
  <c r="K25" i="5" l="1"/>
  <c r="G18" i="12"/>
  <c r="G203" i="26"/>
  <c r="I54" i="11" l="1"/>
  <c r="K94" i="10" s="1"/>
  <c r="I51" i="11"/>
  <c r="G6" i="12"/>
  <c r="H59" i="12" s="1"/>
  <c r="I57" i="11"/>
  <c r="G7" i="26" s="1"/>
  <c r="G59" i="12" l="1"/>
  <c r="G233" i="26" s="1"/>
  <c r="H67" i="12"/>
  <c r="H68" i="12"/>
  <c r="G11" i="26"/>
  <c r="G10" i="26"/>
  <c r="G5" i="26"/>
  <c r="G4" i="26"/>
  <c r="G3" i="26"/>
  <c r="G2" i="26"/>
  <c r="G68" i="12" l="1"/>
  <c r="G242" i="26" s="1"/>
  <c r="G67" i="12"/>
  <c r="G241" i="26" s="1"/>
  <c r="C93" i="6"/>
  <c r="G40" i="6"/>
  <c r="G41" i="6"/>
  <c r="H10" i="31" l="1"/>
  <c r="D10" i="31"/>
  <c r="G132" i="6"/>
  <c r="O93" i="6"/>
  <c r="D60" i="35" s="1"/>
  <c r="G251" i="26" s="1"/>
  <c r="Y105" i="6"/>
  <c r="E14" i="26"/>
  <c r="G142" i="6" l="1"/>
  <c r="G194" i="26" l="1"/>
  <c r="G143" i="6"/>
  <c r="G144" i="6" s="1"/>
  <c r="G145" i="6" s="1"/>
  <c r="G146" i="6" s="1"/>
  <c r="G147" i="6" s="1"/>
  <c r="G148" i="6" s="1"/>
  <c r="G149" i="6" s="1"/>
  <c r="G150" i="6" s="1"/>
  <c r="G151" i="6" s="1"/>
  <c r="G152" i="6" s="1"/>
  <c r="G153" i="6" s="1"/>
  <c r="G154" i="6" s="1"/>
  <c r="G155" i="6" s="1"/>
  <c r="G156" i="6" s="1"/>
  <c r="G157" i="6" s="1"/>
  <c r="G158" i="6" s="1"/>
  <c r="G159" i="6" s="1"/>
  <c r="G160" i="6" s="1"/>
  <c r="G161" i="6" s="1"/>
  <c r="G162" i="6" s="1"/>
  <c r="G163" i="6" s="1"/>
  <c r="G164" i="6" s="1"/>
  <c r="G165" i="6" s="1"/>
  <c r="G166" i="6" s="1"/>
  <c r="G167" i="6" s="1"/>
  <c r="G168" i="6" s="1"/>
  <c r="G169" i="6" s="1"/>
  <c r="G170" i="6" s="1"/>
  <c r="G171" i="6" s="1"/>
  <c r="G169" i="26" l="1"/>
  <c r="G170" i="26"/>
  <c r="G171" i="26"/>
  <c r="G172" i="26"/>
  <c r="G173" i="26"/>
  <c r="G174" i="26"/>
  <c r="G175" i="26"/>
  <c r="G176" i="26"/>
  <c r="G177" i="26"/>
  <c r="G178" i="26"/>
  <c r="G179" i="26"/>
  <c r="G180" i="26"/>
  <c r="G181" i="26"/>
  <c r="G79" i="26"/>
  <c r="G80" i="26"/>
  <c r="G82" i="26"/>
  <c r="G187" i="26" l="1"/>
  <c r="G168" i="26"/>
  <c r="G162" i="26"/>
  <c r="G158" i="26"/>
  <c r="G151" i="26"/>
  <c r="G149" i="26"/>
  <c r="G14" i="26"/>
  <c r="G9" i="26" l="1"/>
  <c r="G6" i="26"/>
  <c r="C186" i="26"/>
  <c r="G182" i="26" l="1"/>
  <c r="G183" i="26" s="1"/>
  <c r="G75" i="26"/>
  <c r="G216" i="26" l="1"/>
  <c r="I48" i="11"/>
  <c r="F4" i="12" l="1"/>
  <c r="D4" i="9"/>
  <c r="E3" i="11"/>
  <c r="F4" i="10"/>
  <c r="G4" i="7"/>
  <c r="G114" i="7"/>
  <c r="G175" i="7"/>
  <c r="D4" i="16"/>
  <c r="C3" i="15"/>
  <c r="D3" i="14"/>
  <c r="F35" i="5"/>
  <c r="E18" i="6"/>
  <c r="L36" i="6" s="1"/>
  <c r="C51" i="4"/>
  <c r="K81" i="5"/>
  <c r="K82" i="5"/>
  <c r="K83" i="5"/>
  <c r="K84" i="5"/>
  <c r="H148" i="5"/>
  <c r="H127" i="5"/>
  <c r="H116" i="5"/>
  <c r="H100" i="5"/>
  <c r="H86" i="5"/>
  <c r="H69" i="5"/>
  <c r="H53" i="5"/>
  <c r="H35" i="5"/>
  <c r="K108" i="5"/>
  <c r="K109" i="5"/>
  <c r="K110" i="5"/>
  <c r="K31" i="5"/>
  <c r="K33" i="5"/>
  <c r="K15" i="5"/>
  <c r="K147" i="5"/>
  <c r="K146" i="5"/>
  <c r="K143" i="5"/>
  <c r="K142" i="5"/>
  <c r="K141" i="5"/>
  <c r="K140" i="5"/>
  <c r="K139" i="5"/>
  <c r="K132" i="5"/>
  <c r="K131" i="5"/>
  <c r="K130" i="5"/>
  <c r="K129" i="5"/>
  <c r="K137" i="5" s="1"/>
  <c r="K126" i="5"/>
  <c r="K122" i="5"/>
  <c r="K121" i="5"/>
  <c r="K120" i="5"/>
  <c r="K119" i="5"/>
  <c r="K118" i="5"/>
  <c r="K115" i="5"/>
  <c r="K111" i="5"/>
  <c r="K107" i="5"/>
  <c r="K106" i="5"/>
  <c r="K105" i="5"/>
  <c r="K104" i="5"/>
  <c r="K103" i="5"/>
  <c r="K102" i="5"/>
  <c r="K99" i="5"/>
  <c r="K95" i="5"/>
  <c r="K94" i="5"/>
  <c r="K93" i="5"/>
  <c r="K92" i="5"/>
  <c r="K91" i="5"/>
  <c r="K90" i="5"/>
  <c r="K89" i="5"/>
  <c r="K88" i="5"/>
  <c r="K85" i="5"/>
  <c r="K80" i="5"/>
  <c r="K79" i="5"/>
  <c r="K78" i="5"/>
  <c r="K77" i="5"/>
  <c r="K76" i="5"/>
  <c r="K75" i="5"/>
  <c r="K74" i="5"/>
  <c r="K73" i="5"/>
  <c r="K72" i="5"/>
  <c r="K71" i="5"/>
  <c r="K68" i="5"/>
  <c r="K56" i="5"/>
  <c r="K55" i="5"/>
  <c r="K52" i="5"/>
  <c r="K48" i="5"/>
  <c r="K45" i="5"/>
  <c r="K43" i="5"/>
  <c r="K42" i="5"/>
  <c r="K41" i="5"/>
  <c r="K40" i="5"/>
  <c r="K39" i="5"/>
  <c r="K38" i="5"/>
  <c r="K37" i="5"/>
  <c r="K34" i="5"/>
  <c r="K29" i="5"/>
  <c r="K28" i="5"/>
  <c r="K27" i="5"/>
  <c r="K16" i="5"/>
  <c r="K13" i="5"/>
  <c r="K11" i="5"/>
  <c r="C148" i="5"/>
  <c r="C127" i="5"/>
  <c r="H93" i="12" s="1"/>
  <c r="C116" i="5"/>
  <c r="G24" i="12" s="1"/>
  <c r="C100" i="5"/>
  <c r="G23" i="12" s="1"/>
  <c r="C86" i="5"/>
  <c r="G22" i="12" s="1"/>
  <c r="C69" i="5"/>
  <c r="C53" i="5"/>
  <c r="C35" i="5"/>
  <c r="G19" i="12" s="1"/>
  <c r="D116" i="6"/>
  <c r="G157" i="26" s="1"/>
  <c r="N187" i="3"/>
  <c r="O178" i="3"/>
  <c r="L187" i="3"/>
  <c r="K187" i="3"/>
  <c r="I187" i="3"/>
  <c r="G187" i="3"/>
  <c r="E187" i="3"/>
  <c r="E188" i="3" s="1"/>
  <c r="G60" i="7"/>
  <c r="F18" i="6"/>
  <c r="L47" i="6" s="1"/>
  <c r="G18" i="6"/>
  <c r="L58" i="6" s="1"/>
  <c r="H18" i="6"/>
  <c r="L67" i="6" s="1"/>
  <c r="J18" i="6"/>
  <c r="H116" i="6"/>
  <c r="G159" i="26" s="1"/>
  <c r="H123" i="6"/>
  <c r="G161" i="26" s="1"/>
  <c r="D128" i="6"/>
  <c r="G160" i="26" s="1"/>
  <c r="O127" i="3"/>
  <c r="D169" i="3"/>
  <c r="D148" i="5"/>
  <c r="D127" i="5"/>
  <c r="D116" i="5"/>
  <c r="D53" i="5"/>
  <c r="D35" i="5"/>
  <c r="D100" i="5"/>
  <c r="D86" i="5"/>
  <c r="D69" i="5"/>
  <c r="E148" i="5"/>
  <c r="E127" i="5"/>
  <c r="E116" i="5"/>
  <c r="E53" i="5"/>
  <c r="E35" i="5"/>
  <c r="E100" i="5"/>
  <c r="E86" i="5"/>
  <c r="E69" i="5"/>
  <c r="F148" i="5"/>
  <c r="F127" i="5"/>
  <c r="F116" i="5"/>
  <c r="F53" i="5"/>
  <c r="F100" i="5"/>
  <c r="F86" i="5"/>
  <c r="F69" i="5"/>
  <c r="G148" i="5"/>
  <c r="G127" i="5"/>
  <c r="G116" i="5"/>
  <c r="G53" i="5"/>
  <c r="G35" i="5"/>
  <c r="G100" i="5"/>
  <c r="G86" i="5"/>
  <c r="G69" i="5"/>
  <c r="I148" i="5"/>
  <c r="I127" i="5"/>
  <c r="I116" i="5"/>
  <c r="I53" i="5"/>
  <c r="I35" i="5"/>
  <c r="I100" i="5"/>
  <c r="I86" i="5"/>
  <c r="I69" i="5"/>
  <c r="J148" i="5"/>
  <c r="J127" i="5"/>
  <c r="J116" i="5"/>
  <c r="J53" i="5"/>
  <c r="J35" i="5"/>
  <c r="J100" i="5"/>
  <c r="J86" i="5"/>
  <c r="J69" i="5"/>
  <c r="G11" i="11"/>
  <c r="E27" i="4"/>
  <c r="E33" i="4" s="1"/>
  <c r="H49" i="12"/>
  <c r="H50" i="12"/>
  <c r="H48" i="12"/>
  <c r="G87" i="26"/>
  <c r="K72" i="10" l="1"/>
  <c r="I97" i="12"/>
  <c r="J98" i="12" s="1"/>
  <c r="F42" i="45"/>
  <c r="V42" i="45"/>
  <c r="Z42" i="45"/>
  <c r="R42" i="45"/>
  <c r="N42" i="45"/>
  <c r="J42" i="45"/>
  <c r="K36" i="11"/>
  <c r="H8" i="59" s="1"/>
  <c r="C150" i="5"/>
  <c r="G26" i="12"/>
  <c r="H51" i="12" s="1"/>
  <c r="M77" i="6"/>
  <c r="N77" i="6" s="1"/>
  <c r="M79" i="6"/>
  <c r="N79" i="6" s="1"/>
  <c r="M81" i="6"/>
  <c r="N81" i="6" s="1"/>
  <c r="M78" i="6"/>
  <c r="N78" i="6" s="1"/>
  <c r="M80" i="6"/>
  <c r="N80" i="6" s="1"/>
  <c r="M72" i="6"/>
  <c r="N72" i="6" s="1"/>
  <c r="M73" i="6"/>
  <c r="N73" i="6" s="1"/>
  <c r="M76" i="6"/>
  <c r="N76" i="6" s="1"/>
  <c r="M74" i="6"/>
  <c r="N74" i="6" s="1"/>
  <c r="M69" i="6"/>
  <c r="N69" i="6" s="1"/>
  <c r="M70" i="6"/>
  <c r="N70" i="6" s="1"/>
  <c r="M67" i="6"/>
  <c r="N67" i="6" s="1"/>
  <c r="M71" i="6"/>
  <c r="N71" i="6" s="1"/>
  <c r="M63" i="6"/>
  <c r="N63" i="6" s="1"/>
  <c r="M66" i="6"/>
  <c r="N66" i="6" s="1"/>
  <c r="M62" i="6"/>
  <c r="N62" i="6" s="1"/>
  <c r="M64" i="6"/>
  <c r="N64" i="6" s="1"/>
  <c r="M68" i="6"/>
  <c r="N68" i="6" s="1"/>
  <c r="M60" i="6"/>
  <c r="N60" i="6" s="1"/>
  <c r="M52" i="6"/>
  <c r="N52" i="6" s="1"/>
  <c r="M57" i="6"/>
  <c r="N57" i="6" s="1"/>
  <c r="M58" i="6"/>
  <c r="N58" i="6" s="1"/>
  <c r="M61" i="6"/>
  <c r="N61" i="6" s="1"/>
  <c r="M59" i="6"/>
  <c r="N59" i="6" s="1"/>
  <c r="M53" i="6"/>
  <c r="N53" i="6" s="1"/>
  <c r="M54" i="6"/>
  <c r="N54" i="6" s="1"/>
  <c r="M56" i="6"/>
  <c r="N56" i="6" s="1"/>
  <c r="M42" i="6"/>
  <c r="N42" i="6" s="1"/>
  <c r="M46" i="6"/>
  <c r="N46" i="6" s="1"/>
  <c r="M50" i="6"/>
  <c r="N50" i="6" s="1"/>
  <c r="M51" i="6"/>
  <c r="N51" i="6" s="1"/>
  <c r="M43" i="6"/>
  <c r="N43" i="6" s="1"/>
  <c r="M47" i="6"/>
  <c r="N47" i="6" s="1"/>
  <c r="M48" i="6"/>
  <c r="N48" i="6" s="1"/>
  <c r="M45" i="6"/>
  <c r="N45" i="6" s="1"/>
  <c r="M49" i="6"/>
  <c r="N49" i="6" s="1"/>
  <c r="M33" i="6"/>
  <c r="N33" i="6" s="1"/>
  <c r="M34" i="6"/>
  <c r="N34" i="6" s="1"/>
  <c r="M36" i="6"/>
  <c r="N36" i="6" s="1"/>
  <c r="M37" i="6"/>
  <c r="N37" i="6" s="1"/>
  <c r="M38" i="6"/>
  <c r="N38" i="6" s="1"/>
  <c r="M40" i="6"/>
  <c r="N40" i="6" s="1"/>
  <c r="M32" i="6"/>
  <c r="N32" i="6" s="1"/>
  <c r="M39" i="6"/>
  <c r="N39" i="6" s="1"/>
  <c r="M41" i="6"/>
  <c r="N41" i="6" s="1"/>
  <c r="K53" i="5"/>
  <c r="K100" i="5"/>
  <c r="K17" i="5"/>
  <c r="K116" i="5"/>
  <c r="K127" i="5"/>
  <c r="K69" i="5"/>
  <c r="K148" i="5"/>
  <c r="K35" i="5"/>
  <c r="K86" i="5"/>
  <c r="G25" i="12"/>
  <c r="G21" i="12"/>
  <c r="G206" i="26"/>
  <c r="G205" i="26"/>
  <c r="G20" i="12"/>
  <c r="H34" i="12" s="1"/>
  <c r="G208" i="26"/>
  <c r="G27" i="12"/>
  <c r="H149" i="5"/>
  <c r="F149" i="5"/>
  <c r="G149" i="5"/>
  <c r="D149" i="5"/>
  <c r="G202" i="26"/>
  <c r="C149" i="5"/>
  <c r="I149" i="5"/>
  <c r="E149" i="5"/>
  <c r="J149" i="5"/>
  <c r="J27" i="4"/>
  <c r="J142" i="6" s="1"/>
  <c r="G186" i="26"/>
  <c r="G188" i="26" s="1"/>
  <c r="G204" i="26"/>
  <c r="G10" i="11"/>
  <c r="G32" i="6"/>
  <c r="G13" i="11"/>
  <c r="D117" i="6"/>
  <c r="I126" i="6" s="1"/>
  <c r="I188" i="3"/>
  <c r="G163" i="26"/>
  <c r="G207" i="26"/>
  <c r="G83" i="26"/>
  <c r="G84" i="26" s="1"/>
  <c r="G12" i="11"/>
  <c r="H40" i="59" l="1"/>
  <c r="U8" i="59"/>
  <c r="V8" i="59" s="1"/>
  <c r="G40" i="12"/>
  <c r="H60" i="12" s="1"/>
  <c r="G60" i="12" s="1"/>
  <c r="G234" i="26" s="1"/>
  <c r="G133" i="6"/>
  <c r="E28" i="4"/>
  <c r="E29" i="4" s="1"/>
  <c r="H5" i="11"/>
  <c r="H35" i="12"/>
  <c r="H58" i="12" s="1"/>
  <c r="I79" i="12"/>
  <c r="I80" i="12" s="1"/>
  <c r="C155" i="5"/>
  <c r="C156" i="5" s="1"/>
  <c r="C151" i="5"/>
  <c r="K149" i="5"/>
  <c r="H52" i="12"/>
  <c r="G42" i="12"/>
  <c r="H43" i="12" s="1"/>
  <c r="H28" i="12"/>
  <c r="H56" i="12" s="1"/>
  <c r="H36" i="12"/>
  <c r="H37" i="12" s="1"/>
  <c r="I52" i="12" s="1"/>
  <c r="H65" i="12"/>
  <c r="I49" i="12"/>
  <c r="I48" i="12"/>
  <c r="I50" i="12"/>
  <c r="K188" i="3"/>
  <c r="E142" i="6"/>
  <c r="E143" i="6" s="1"/>
  <c r="E144" i="6" s="1"/>
  <c r="E145" i="6" s="1"/>
  <c r="E146" i="6" s="1"/>
  <c r="E147" i="6" s="1"/>
  <c r="E148" i="6" s="1"/>
  <c r="E149" i="6" s="1"/>
  <c r="E150" i="6" s="1"/>
  <c r="E151" i="6" s="1"/>
  <c r="E152" i="6" s="1"/>
  <c r="E153" i="6" s="1"/>
  <c r="E154" i="6" s="1"/>
  <c r="E155" i="6" s="1"/>
  <c r="E156" i="6" s="1"/>
  <c r="E157" i="6" s="1"/>
  <c r="E158" i="6" s="1"/>
  <c r="E159" i="6" s="1"/>
  <c r="E160" i="6" s="1"/>
  <c r="E161" i="6" s="1"/>
  <c r="E162" i="6" s="1"/>
  <c r="E163" i="6" s="1"/>
  <c r="E164" i="6" s="1"/>
  <c r="E165" i="6" s="1"/>
  <c r="E166" i="6" s="1"/>
  <c r="E167" i="6" s="1"/>
  <c r="E168" i="6" s="1"/>
  <c r="E169" i="6" s="1"/>
  <c r="E170" i="6" s="1"/>
  <c r="E171" i="6" s="1"/>
  <c r="H21" i="11"/>
  <c r="L188" i="3"/>
  <c r="G209" i="26"/>
  <c r="G96" i="6"/>
  <c r="G148" i="26" s="1"/>
  <c r="G150" i="26" s="1"/>
  <c r="G152" i="26" s="1"/>
  <c r="G154" i="26" s="1"/>
  <c r="G165" i="26" s="1"/>
  <c r="Q188" i="3"/>
  <c r="N188" i="3"/>
  <c r="G188" i="3"/>
  <c r="I129" i="6"/>
  <c r="H8" i="31" l="1"/>
  <c r="H9" i="31" s="1"/>
  <c r="H11" i="31" s="1"/>
  <c r="H12" i="31" s="1"/>
  <c r="D8" i="31"/>
  <c r="D9" i="31" s="1"/>
  <c r="D11" i="31" s="1"/>
  <c r="D12" i="31" s="1"/>
  <c r="G50" i="12"/>
  <c r="G223" i="26" s="1"/>
  <c r="G56" i="12"/>
  <c r="G230" i="26" s="1"/>
  <c r="G52" i="12"/>
  <c r="G225" i="26" s="1"/>
  <c r="G58" i="12"/>
  <c r="G232" i="26" s="1"/>
  <c r="G48" i="12"/>
  <c r="G221" i="26" s="1"/>
  <c r="G49" i="12"/>
  <c r="G222" i="26" s="1"/>
  <c r="G65" i="12"/>
  <c r="G239" i="26" s="1"/>
  <c r="G215" i="26"/>
  <c r="G217" i="26" s="1"/>
  <c r="G211" i="26"/>
  <c r="G196" i="26"/>
  <c r="H66" i="12"/>
  <c r="H30" i="12"/>
  <c r="H57" i="12" s="1"/>
  <c r="J143" i="6"/>
  <c r="G193" i="26"/>
  <c r="I71" i="12"/>
  <c r="H44" i="12"/>
  <c r="H71" i="12" s="1"/>
  <c r="N71" i="12" s="1"/>
  <c r="H38" i="12"/>
  <c r="I51" i="12" s="1"/>
  <c r="G98" i="6"/>
  <c r="G100" i="6" s="1"/>
  <c r="G101" i="6" s="1"/>
  <c r="H26" i="11"/>
  <c r="K26" i="11" s="1"/>
  <c r="E31" i="31" l="1"/>
  <c r="E35" i="31"/>
  <c r="E32" i="31"/>
  <c r="E33" i="31"/>
  <c r="E34" i="31"/>
  <c r="E19" i="31"/>
  <c r="E20" i="31"/>
  <c r="E22" i="31"/>
  <c r="E18" i="31"/>
  <c r="E21" i="31"/>
  <c r="C142" i="6"/>
  <c r="M142" i="6" s="1"/>
  <c r="D110" i="6"/>
  <c r="G66" i="12"/>
  <c r="G240" i="26" s="1"/>
  <c r="G51" i="12"/>
  <c r="G224" i="26" s="1"/>
  <c r="G57" i="12"/>
  <c r="G231" i="26" s="1"/>
  <c r="J144" i="6"/>
  <c r="J145" i="6" s="1"/>
  <c r="G192" i="26" l="1"/>
  <c r="G195" i="26" s="1"/>
  <c r="G197" i="26" s="1"/>
  <c r="E38" i="31"/>
  <c r="E25" i="31"/>
  <c r="I142" i="6"/>
  <c r="C143" i="6"/>
  <c r="C144" i="6" s="1"/>
  <c r="C145" i="6" s="1"/>
  <c r="C146" i="6" s="1"/>
  <c r="C147" i="6" s="1"/>
  <c r="C148" i="6" s="1"/>
  <c r="C149" i="6" s="1"/>
  <c r="C150" i="6" s="1"/>
  <c r="C151" i="6" s="1"/>
  <c r="C152" i="6" s="1"/>
  <c r="C153" i="6" s="1"/>
  <c r="C154" i="6" s="1"/>
  <c r="C155" i="6" s="1"/>
  <c r="C156" i="6" s="1"/>
  <c r="C157" i="6" s="1"/>
  <c r="C158" i="6" s="1"/>
  <c r="C159" i="6" s="1"/>
  <c r="C160" i="6" s="1"/>
  <c r="C161" i="6" s="1"/>
  <c r="C162" i="6" s="1"/>
  <c r="C163" i="6" s="1"/>
  <c r="C164" i="6" s="1"/>
  <c r="C165" i="6" s="1"/>
  <c r="C166" i="6" s="1"/>
  <c r="C167" i="6" s="1"/>
  <c r="C168" i="6" s="1"/>
  <c r="C169" i="6" s="1"/>
  <c r="C170" i="6" s="1"/>
  <c r="C171" i="6" s="1"/>
  <c r="G198" i="26"/>
  <c r="K142" i="6"/>
  <c r="L142" i="6"/>
  <c r="J146" i="6"/>
  <c r="M146" i="6" s="1"/>
  <c r="M144" i="6" l="1"/>
  <c r="M145" i="6"/>
  <c r="I143" i="6"/>
  <c r="L143" i="6" s="1"/>
  <c r="M143" i="6"/>
  <c r="J147" i="6"/>
  <c r="M147" i="6" s="1"/>
  <c r="I144" i="6"/>
  <c r="L144" i="6" s="1"/>
  <c r="K143" i="6" l="1"/>
  <c r="J148" i="6"/>
  <c r="M148" i="6" s="1"/>
  <c r="I145" i="6"/>
  <c r="L145" i="6" s="1"/>
  <c r="K144" i="6"/>
  <c r="J149" i="6" l="1"/>
  <c r="M149" i="6" s="1"/>
  <c r="K145" i="6"/>
  <c r="I146" i="6"/>
  <c r="L146" i="6" s="1"/>
  <c r="J150" i="6" l="1"/>
  <c r="M150" i="6" s="1"/>
  <c r="I147" i="6"/>
  <c r="L147" i="6" s="1"/>
  <c r="K146" i="6"/>
  <c r="J151" i="6" l="1"/>
  <c r="M151" i="6" s="1"/>
  <c r="K147" i="6"/>
  <c r="I148" i="6"/>
  <c r="L148" i="6" s="1"/>
  <c r="J152" i="6" l="1"/>
  <c r="M152" i="6" s="1"/>
  <c r="I149" i="6"/>
  <c r="L149" i="6" s="1"/>
  <c r="K148" i="6"/>
  <c r="J153" i="6" l="1"/>
  <c r="M153" i="6" s="1"/>
  <c r="K149" i="6"/>
  <c r="I150" i="6"/>
  <c r="L150" i="6" s="1"/>
  <c r="J154" i="6" l="1"/>
  <c r="M154" i="6" s="1"/>
  <c r="I151" i="6"/>
  <c r="L151" i="6" s="1"/>
  <c r="K150" i="6"/>
  <c r="J155" i="6" l="1"/>
  <c r="M155" i="6" s="1"/>
  <c r="K151" i="6"/>
  <c r="I152" i="6"/>
  <c r="L152" i="6" s="1"/>
  <c r="J156" i="6" l="1"/>
  <c r="M156" i="6" s="1"/>
  <c r="K152" i="6"/>
  <c r="I153" i="6"/>
  <c r="L153" i="6" s="1"/>
  <c r="J157" i="6" l="1"/>
  <c r="M157" i="6" s="1"/>
  <c r="K153" i="6"/>
  <c r="I154" i="6"/>
  <c r="L154" i="6" s="1"/>
  <c r="J158" i="6" l="1"/>
  <c r="M158" i="6" s="1"/>
  <c r="I155" i="6"/>
  <c r="L155" i="6" s="1"/>
  <c r="K154" i="6"/>
  <c r="J159" i="6" l="1"/>
  <c r="M159" i="6" s="1"/>
  <c r="K155" i="6"/>
  <c r="I156" i="6"/>
  <c r="L156" i="6" s="1"/>
  <c r="J160" i="6" l="1"/>
  <c r="M160" i="6" s="1"/>
  <c r="I157" i="6"/>
  <c r="L157" i="6" s="1"/>
  <c r="K156" i="6"/>
  <c r="J161" i="6" l="1"/>
  <c r="M161" i="6" s="1"/>
  <c r="K157" i="6"/>
  <c r="I158" i="6"/>
  <c r="L158" i="6" s="1"/>
  <c r="J162" i="6" l="1"/>
  <c r="M162" i="6" s="1"/>
  <c r="K158" i="6"/>
  <c r="I159" i="6"/>
  <c r="L159" i="6" s="1"/>
  <c r="J163" i="6" l="1"/>
  <c r="M163" i="6" s="1"/>
  <c r="K159" i="6"/>
  <c r="I160" i="6"/>
  <c r="L160" i="6" s="1"/>
  <c r="J164" i="6" l="1"/>
  <c r="M164" i="6" s="1"/>
  <c r="J165" i="6"/>
  <c r="M165" i="6" s="1"/>
  <c r="I161" i="6"/>
  <c r="L161" i="6" s="1"/>
  <c r="K160" i="6"/>
  <c r="I162" i="6" l="1"/>
  <c r="L162" i="6" s="1"/>
  <c r="J166" i="6"/>
  <c r="M166" i="6" s="1"/>
  <c r="K161" i="6"/>
  <c r="I163" i="6" l="1"/>
  <c r="L163" i="6" s="1"/>
  <c r="K162" i="6"/>
  <c r="J167" i="6"/>
  <c r="M167" i="6" s="1"/>
  <c r="I164" i="6" l="1"/>
  <c r="L164" i="6" s="1"/>
  <c r="K163" i="6"/>
  <c r="J168" i="6"/>
  <c r="M168" i="6" s="1"/>
  <c r="K164" i="6" l="1"/>
  <c r="I165" i="6"/>
  <c r="L165" i="6" s="1"/>
  <c r="J169" i="6"/>
  <c r="M169" i="6" s="1"/>
  <c r="K165" i="6" l="1"/>
  <c r="I166" i="6"/>
  <c r="L166" i="6" s="1"/>
  <c r="J170" i="6"/>
  <c r="M170" i="6" s="1"/>
  <c r="K166" i="6" l="1"/>
  <c r="I167" i="6"/>
  <c r="L167" i="6" s="1"/>
  <c r="J171" i="6"/>
  <c r="M171" i="6" s="1"/>
  <c r="I168" i="6" l="1"/>
  <c r="L168" i="6" s="1"/>
  <c r="K167" i="6"/>
  <c r="K168" i="6" l="1"/>
  <c r="I169" i="6"/>
  <c r="L169" i="6" s="1"/>
  <c r="K169" i="6" l="1"/>
  <c r="I170" i="6"/>
  <c r="L170" i="6" s="1"/>
  <c r="I171" i="6" l="1"/>
  <c r="L171" i="6" s="1"/>
  <c r="K170" i="6"/>
  <c r="K171"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<sst xmlns="http://schemas.openxmlformats.org/spreadsheetml/2006/main" count="2634" uniqueCount="1568">
  <si>
    <t>DEVELOPMENT TEAM</t>
  </si>
  <si>
    <t>CONTRACTOR</t>
  </si>
  <si>
    <t>MANAGEMENT COMPANY</t>
  </si>
  <si>
    <t>CONSULTANT</t>
  </si>
  <si>
    <t>TAX ATTORNEY</t>
  </si>
  <si>
    <t>Do any members of the development team or ownership entity have any direct or indirect, financial or other</t>
  </si>
  <si>
    <t>subcontractors)?</t>
  </si>
  <si>
    <t>YES*</t>
  </si>
  <si>
    <t>NO</t>
  </si>
  <si>
    <t>*If yes, provide a description of the relationship</t>
  </si>
  <si>
    <t xml:space="preserve">  PROJECT IDENTIFICATION</t>
  </si>
  <si>
    <t xml:space="preserve">  CHIEF ELECTED OFFICIAL OF POLITICAL JURISDICTION IN WHICH PROJECT IS LOCATED</t>
  </si>
  <si>
    <t xml:space="preserve">  LEGAL DESCRIPTION OF THE PROPERTY</t>
  </si>
  <si>
    <t xml:space="preserve">  SITE CONTROL STATUS (Check one)</t>
  </si>
  <si>
    <t>Owned</t>
  </si>
  <si>
    <t>Optioned</t>
  </si>
  <si>
    <t>Expiration Date</t>
  </si>
  <si>
    <t>Leased</t>
  </si>
  <si>
    <t>Other (Explain)</t>
  </si>
  <si>
    <t xml:space="preserve">PROVIDE A COPY OF PROOF OF OWNERSHIP, OPTION, PURCHASE CONTRACT, OR LONG-TERM </t>
  </si>
  <si>
    <t>LEASE AGREEMENT.</t>
  </si>
  <si>
    <t xml:space="preserve">  ZONING STATUS</t>
  </si>
  <si>
    <t xml:space="preserve"> (Please provide letter of proof of zoning status, and identify any relevant zoning </t>
  </si>
  <si>
    <t xml:space="preserve">  ordinances and restrictive covenants.)</t>
  </si>
  <si>
    <t>Are utilities available and of the appropriate size for the site?</t>
  </si>
  <si>
    <t>NO**</t>
  </si>
  <si>
    <t>*If yes, attach letter of verification from independent source.</t>
  </si>
  <si>
    <t>**If no, provide an explanation on the line below, including dates when adequate facilities will be available.</t>
  </si>
  <si>
    <t xml:space="preserve">  PROJECT CLASSIFICATION, TYPE, ACTIVITY AND ANTICIPATED FUNDING SOURCES:</t>
  </si>
  <si>
    <t>Classification</t>
  </si>
  <si>
    <t>(mark  one)</t>
  </si>
  <si>
    <t>Project Activity (mark all that apply)</t>
  </si>
  <si>
    <t>Single Family (1-4 units)</t>
  </si>
  <si>
    <t>New Construction</t>
  </si>
  <si>
    <t>Multi-Family (5 or more units)</t>
  </si>
  <si>
    <t>*Acquisition (see below)</t>
  </si>
  <si>
    <t>Rehabilitation</t>
  </si>
  <si>
    <t>Type of Project (mark all that apply)</t>
  </si>
  <si>
    <t>Rental</t>
  </si>
  <si>
    <t>Administration</t>
  </si>
  <si>
    <t>Homeownership</t>
  </si>
  <si>
    <t>Homebuyer Assistance</t>
  </si>
  <si>
    <t>Infrastructure</t>
  </si>
  <si>
    <t>Group Home/Shelter</t>
  </si>
  <si>
    <t>Community Revitalization</t>
  </si>
  <si>
    <t>Other (specify)</t>
  </si>
  <si>
    <t>Funding Sources (mark all to which you are applying)</t>
  </si>
  <si>
    <t>(Refer to each program 's guidelines to assure activity(s) marked above is eligible for  proposed funding source)</t>
  </si>
  <si>
    <t>Montana Department of Commerce:</t>
  </si>
  <si>
    <t>Community Development Block Grant (CDBG)</t>
  </si>
  <si>
    <t>Board of Housing (BOH)</t>
  </si>
  <si>
    <t>Low Income Housing Tax Credit Program</t>
  </si>
  <si>
    <t>Home Investment Partnerships Program (HOME)</t>
  </si>
  <si>
    <t>USDA Rural Development (RD):</t>
  </si>
  <si>
    <t>Housing Preservation Grants</t>
  </si>
  <si>
    <t>Rural Rental Housing 515 Program</t>
  </si>
  <si>
    <t>Sec. 538 - Guaranteed Rural Rental Housing Program</t>
  </si>
  <si>
    <t>Community Facilities Loan and Grant Programs</t>
  </si>
  <si>
    <t>*</t>
  </si>
  <si>
    <t>If your project is acquisition, are any persons currently living on the site?</t>
  </si>
  <si>
    <t>YES</t>
  </si>
  <si>
    <t>If your project is an acquisition, will the proposed project activity result</t>
  </si>
  <si>
    <t>in a change in use of existing housing units?</t>
  </si>
  <si>
    <t xml:space="preserve">If you answered "yes" to either of the questions above, do you have an </t>
  </si>
  <si>
    <t>TYPE OF UNITS</t>
  </si>
  <si>
    <t># OF UNITS</t>
  </si>
  <si>
    <t>Single Family Homes</t>
  </si>
  <si>
    <t>Apartments</t>
  </si>
  <si>
    <t>Other</t>
  </si>
  <si>
    <t>TOTAL UNITS</t>
  </si>
  <si>
    <t>PROJECT USES</t>
  </si>
  <si>
    <t>TOTAL NUMBER OF BUILDINGS</t>
  </si>
  <si>
    <t>Square Footage</t>
  </si>
  <si>
    <t># of Units</t>
  </si>
  <si>
    <t>TOTAL</t>
  </si>
  <si>
    <t>Low Income Percentage</t>
  </si>
  <si>
    <t>Percentage = (low income units / (low income units + market units + commercial space))</t>
  </si>
  <si>
    <t xml:space="preserve">   IMPLEMENTATION SCHEDULE</t>
  </si>
  <si>
    <t>Anticipated</t>
  </si>
  <si>
    <t>Completion</t>
  </si>
  <si>
    <t>( month / year )</t>
  </si>
  <si>
    <t>Financing</t>
  </si>
  <si>
    <t>Construction Loan Commitment</t>
  </si>
  <si>
    <t>Construction Loan Closing</t>
  </si>
  <si>
    <t xml:space="preserve">Low Income Housing Tax Credits </t>
  </si>
  <si>
    <t>Grant Commitments (list grants separately)</t>
  </si>
  <si>
    <t xml:space="preserve">1. </t>
  </si>
  <si>
    <t xml:space="preserve">2. </t>
  </si>
  <si>
    <t xml:space="preserve">3. </t>
  </si>
  <si>
    <t xml:space="preserve">Permanent Loan Commitment </t>
  </si>
  <si>
    <t>Permanent Loan Closing</t>
  </si>
  <si>
    <t>Site Acquisition</t>
  </si>
  <si>
    <t xml:space="preserve">Zoning </t>
  </si>
  <si>
    <t>Infrastructure Available</t>
  </si>
  <si>
    <t>Environmental Review</t>
  </si>
  <si>
    <t>Advertise Architect / Engineer</t>
  </si>
  <si>
    <t>Design Completion</t>
  </si>
  <si>
    <t>Advertise for Construction Bids</t>
  </si>
  <si>
    <t>Construction Bid Award</t>
  </si>
  <si>
    <t>Building Permits</t>
  </si>
  <si>
    <t xml:space="preserve">Marketing </t>
  </si>
  <si>
    <t>Pre-Construction Conference</t>
  </si>
  <si>
    <t>Issue Notice to Proceed</t>
  </si>
  <si>
    <t>Begin Construction</t>
  </si>
  <si>
    <t>Complete Construction</t>
  </si>
  <si>
    <t>Final Inspection/Issue Certificate of Occupancy</t>
  </si>
  <si>
    <t>Audit</t>
  </si>
  <si>
    <t>Marketing</t>
  </si>
  <si>
    <t>Prequalification Activities</t>
  </si>
  <si>
    <t>Homebuyer Workshops</t>
  </si>
  <si>
    <t>Closeout</t>
  </si>
  <si>
    <t>Include financing, grants, donations, and equity. Attach letter(s) of commitment.</t>
  </si>
  <si>
    <t>Indicate in the STATUS column whether (P) Proposed, (R) Requested, or (A) Approved.</t>
  </si>
  <si>
    <t>LIST ALL SOURCES OF PROJECT FUNDING</t>
  </si>
  <si>
    <t>SOURCE</t>
  </si>
  <si>
    <t>AMOUNT</t>
  </si>
  <si>
    <t>TYPE</t>
  </si>
  <si>
    <t>STATUS</t>
  </si>
  <si>
    <t>RATE %</t>
  </si>
  <si>
    <t>LOAN TERM  (YEARS)</t>
  </si>
  <si>
    <t>AMORTIZATION PERIOD (YEARS)</t>
  </si>
  <si>
    <t>ANNUAL DEBT SERVICE</t>
  </si>
  <si>
    <t>DATE REQUESTED</t>
  </si>
  <si>
    <t>ACTUAL OR EXPECTED COMMITMENT DATE</t>
  </si>
  <si>
    <t>TOTAL SOURCES</t>
  </si>
  <si>
    <t>NOTE:  TOTAL SOURCES OF FUNDS MUST EQUAL TOTAL USES OF FUNDS</t>
  </si>
  <si>
    <t>Supplies</t>
  </si>
  <si>
    <t>Land</t>
  </si>
  <si>
    <t>Existing Structure</t>
  </si>
  <si>
    <t>Demolition</t>
  </si>
  <si>
    <t>SITE WORK</t>
  </si>
  <si>
    <t>Site Work</t>
  </si>
  <si>
    <t>Off-Site Improvement</t>
  </si>
  <si>
    <t>Environmental</t>
  </si>
  <si>
    <t>TOTAL SITE WORK COSTS</t>
  </si>
  <si>
    <t>CONSTRUCTION AND REHAB</t>
  </si>
  <si>
    <t>New Building</t>
  </si>
  <si>
    <t>Accessory Structures</t>
  </si>
  <si>
    <t>General Requirements</t>
  </si>
  <si>
    <t>Contractor Overhead</t>
  </si>
  <si>
    <t>Contractor Profit</t>
  </si>
  <si>
    <t>Construction Contingency</t>
  </si>
  <si>
    <t>TOTAL REHAB &amp; CONST. COSTS</t>
  </si>
  <si>
    <t>PROFESSIONAL WORK &amp; FEES</t>
  </si>
  <si>
    <t>Architect Design</t>
  </si>
  <si>
    <t>Architect Supervision</t>
  </si>
  <si>
    <t>Attorney, Real Estate</t>
  </si>
  <si>
    <t>Consultant/Agent</t>
  </si>
  <si>
    <t>Engineer/Surveyor</t>
  </si>
  <si>
    <t>TOTAL PROF. WORK &amp; FEES</t>
  </si>
  <si>
    <t>CONSTRUCTION/ INTERIM FEES</t>
  </si>
  <si>
    <t>Hazard &amp; Liability Insurance</t>
  </si>
  <si>
    <t>Credit Report</t>
  </si>
  <si>
    <t>Construction Interest</t>
  </si>
  <si>
    <t>Origination Points</t>
  </si>
  <si>
    <t>Discount Points</t>
  </si>
  <si>
    <t>Inspection Fees</t>
  </si>
  <si>
    <t>Title &amp; Recording</t>
  </si>
  <si>
    <t>Legal Fees</t>
  </si>
  <si>
    <t>Taxes</t>
  </si>
  <si>
    <t>TOTAL CONST. INTERIM FEES</t>
  </si>
  <si>
    <t>PERMANENT FINANCING FEES</t>
  </si>
  <si>
    <t>Origination Fees</t>
  </si>
  <si>
    <t>Title and Recording</t>
  </si>
  <si>
    <t>Prepaid MIP</t>
  </si>
  <si>
    <t xml:space="preserve">TOTAL FINANCING FEES </t>
  </si>
  <si>
    <t>SOFT COSTS</t>
  </si>
  <si>
    <t>Feasibility Appraisal</t>
  </si>
  <si>
    <t>Market Study</t>
  </si>
  <si>
    <t>Environmental Study</t>
  </si>
  <si>
    <t>Tax Credit Fees</t>
  </si>
  <si>
    <t>Cost Certification</t>
  </si>
  <si>
    <t>TOTAL SOFT COSTS</t>
  </si>
  <si>
    <t>SYNDICATION COSTS</t>
  </si>
  <si>
    <t>Organizational (Partnership)</t>
  </si>
  <si>
    <t>Bridge Loan Fees &amp; Expenses</t>
  </si>
  <si>
    <t>Tax Opinion</t>
  </si>
  <si>
    <t>TOTAL SYNDICATION COSTS</t>
  </si>
  <si>
    <t>DEVELOPER'S FEES</t>
  </si>
  <si>
    <t>Developer's Overhead</t>
  </si>
  <si>
    <t>Developer's Fees</t>
  </si>
  <si>
    <t>TOTAL DEVELOPER'S FEES</t>
  </si>
  <si>
    <t>PROJECT RESERVES</t>
  </si>
  <si>
    <t>Rent-Up Reserve</t>
  </si>
  <si>
    <t>Operating Reserve</t>
  </si>
  <si>
    <t>Replacement Reserve</t>
  </si>
  <si>
    <t>TOTAL PROJECT RESERVES</t>
  </si>
  <si>
    <t>GRAND TOTAL PROJECT COSTS</t>
  </si>
  <si>
    <t>Utility of</t>
  </si>
  <si>
    <t>Type of Utility</t>
  </si>
  <si>
    <t>O=Owner Pd</t>
  </si>
  <si>
    <t>Service</t>
  </si>
  <si>
    <t>(gas, elec.)</t>
  </si>
  <si>
    <t>0-bdrm</t>
  </si>
  <si>
    <t>1-bdrm</t>
  </si>
  <si>
    <t>2-bdrm</t>
  </si>
  <si>
    <t>3-bdrm</t>
  </si>
  <si>
    <t>__Bdrm</t>
  </si>
  <si>
    <t>Heating</t>
  </si>
  <si>
    <t>Air Conditioning</t>
  </si>
  <si>
    <t>Cooking</t>
  </si>
  <si>
    <t>Other Electricity</t>
  </si>
  <si>
    <t>Hot Water</t>
  </si>
  <si>
    <t>Water</t>
  </si>
  <si>
    <t>Sewer</t>
  </si>
  <si>
    <t>Trash</t>
  </si>
  <si>
    <t>Totals</t>
  </si>
  <si>
    <t>Source of Utility Allowance</t>
  </si>
  <si>
    <t xml:space="preserve">Effective date  </t>
  </si>
  <si>
    <t>(a)</t>
  </si>
  <si>
    <t>(b)</t>
  </si>
  <si>
    <t>(c)</t>
  </si>
  <si>
    <t>(d)</t>
  </si>
  <si>
    <t>(e)</t>
  </si>
  <si>
    <t>(f)</t>
  </si>
  <si>
    <t>(g)</t>
  </si>
  <si>
    <t>(h)</t>
  </si>
  <si>
    <t>Number of Bedrooms</t>
  </si>
  <si>
    <t>Number of Units</t>
  </si>
  <si>
    <t>Utility Allowance</t>
  </si>
  <si>
    <t>Total Monthly Rent</t>
  </si>
  <si>
    <t>Median Income Targeted</t>
  </si>
  <si>
    <t>Average Sq. Ft. Per Unit</t>
  </si>
  <si>
    <t>(c - d)</t>
  </si>
  <si>
    <t>(b * e)</t>
  </si>
  <si>
    <t>Subtotal  - Gross Monthly Income</t>
  </si>
  <si>
    <t>less Vacancy Factor</t>
  </si>
  <si>
    <t>Other Project Income(monthly)</t>
  </si>
  <si>
    <t xml:space="preserve"> </t>
  </si>
  <si>
    <t>Total Forecasted Monthly Income</t>
  </si>
  <si>
    <t xml:space="preserve"> / monthly</t>
  </si>
  <si>
    <t>Total Forecasted Annual Income</t>
  </si>
  <si>
    <t xml:space="preserve"> / yearly</t>
  </si>
  <si>
    <t xml:space="preserve">Legal/Partnership </t>
  </si>
  <si>
    <t xml:space="preserve">Accounting/Audit </t>
  </si>
  <si>
    <t xml:space="preserve">Snow Removal </t>
  </si>
  <si>
    <t xml:space="preserve">Total Maintenance </t>
  </si>
  <si>
    <t xml:space="preserve">Lighting &amp; Misc Power </t>
  </si>
  <si>
    <t xml:space="preserve">Real Estate Taxes </t>
  </si>
  <si>
    <t xml:space="preserve">Water/Sewer </t>
  </si>
  <si>
    <t xml:space="preserve">Gas </t>
  </si>
  <si>
    <t xml:space="preserve">Total Taxes </t>
  </si>
  <si>
    <t xml:space="preserve">Trash Removal </t>
  </si>
  <si>
    <t xml:space="preserve">Payroll/Payroll Taxes </t>
  </si>
  <si>
    <t xml:space="preserve">Insurance </t>
  </si>
  <si>
    <t xml:space="preserve">Total Operating </t>
  </si>
  <si>
    <t xml:space="preserve">    Reserves</t>
  </si>
  <si>
    <t xml:space="preserve">Projected Annual Percentage Increase in Operating Expenses:  </t>
  </si>
  <si>
    <t>Year</t>
  </si>
  <si>
    <t>Rent (Income)</t>
  </si>
  <si>
    <t>Operating</t>
  </si>
  <si>
    <t>Replacement</t>
  </si>
  <si>
    <t>Net Income</t>
  </si>
  <si>
    <t>Debt</t>
  </si>
  <si>
    <t>Net Cash</t>
  </si>
  <si>
    <t>Expenses</t>
  </si>
  <si>
    <t>Reserve</t>
  </si>
  <si>
    <t>Available for</t>
  </si>
  <si>
    <t>Flow</t>
  </si>
  <si>
    <t>Coverage</t>
  </si>
  <si>
    <t>Debt Service</t>
  </si>
  <si>
    <t>Ratio*</t>
  </si>
  <si>
    <t>*Debt Coverage Ratio = Net Income Available for Debt Service / Debt Service</t>
  </si>
  <si>
    <t>Project Name:</t>
  </si>
  <si>
    <t>IRS Minimum Low-income Threshold for Credit eligibility:  (check one)</t>
  </si>
  <si>
    <t>20% of the units serving households at 50% of area median income</t>
  </si>
  <si>
    <t>40% of the units serving households at 60% of area median income</t>
  </si>
  <si>
    <t xml:space="preserve">(This designation is for IRS purposes only.   Actual project beneficiaries </t>
  </si>
  <si>
    <t>Number of Floors in the Tallest Building</t>
  </si>
  <si>
    <t>Elevator (Y or N)</t>
  </si>
  <si>
    <t>Are the residential units available to the General Public?</t>
  </si>
  <si>
    <t>Yes</t>
  </si>
  <si>
    <t>No</t>
  </si>
  <si>
    <t>If "No" explain:</t>
  </si>
  <si>
    <t>Will all residential units be Decent, Safe and Sanitary?</t>
  </si>
  <si>
    <t>Is this project located in a:</t>
  </si>
  <si>
    <t>Qualified Census Tract (QCT)</t>
  </si>
  <si>
    <t xml:space="preserve"> Tract #  </t>
  </si>
  <si>
    <t>Difficult to Develop Area</t>
  </si>
  <si>
    <t>Will support services be provided to tenants?</t>
  </si>
  <si>
    <t>If "Yes", are they included in the rent?</t>
  </si>
  <si>
    <t>Describe Services:</t>
  </si>
  <si>
    <t>Are there any environmental issues related to the property?</t>
  </si>
  <si>
    <t>If project includes acquisition of existing buildings, list below:</t>
  </si>
  <si>
    <t>Date Last</t>
  </si>
  <si>
    <t>Date was or</t>
  </si>
  <si>
    <t>Building Address</t>
  </si>
  <si>
    <t>Placed in Service</t>
  </si>
  <si>
    <t>will be acquired</t>
  </si>
  <si>
    <t>(applicant must submit evidence of last placed in service date or approved waiver of</t>
  </si>
  <si>
    <t xml:space="preserve">  ten year rule by letter ruling from the IRS)</t>
  </si>
  <si>
    <t>Applicant</t>
  </si>
  <si>
    <t>Name</t>
  </si>
  <si>
    <t xml:space="preserve">Describe  what roles or responsibilities that the applicant, developer, owner, and each member of the </t>
  </si>
  <si>
    <t>development team will assume for this project.  If the applicant or developer will not retain ownership,</t>
  </si>
  <si>
    <t>describe the process and timing for disposition of this project.</t>
  </si>
  <si>
    <t xml:space="preserve">Does any member of the development team have any default, disposition of or status of default, </t>
  </si>
  <si>
    <t>foreclosure or findings of non-compliance for any of the projects in which they have been involved?</t>
  </si>
  <si>
    <t>If yes, describe situation:</t>
  </si>
  <si>
    <t xml:space="preserve">Does any member of the development team have pending lawsuits or adversely settled lawsuits </t>
  </si>
  <si>
    <t>against them or with any of the projects in which they have been involved?</t>
  </si>
  <si>
    <t>(from "Section C - Financial, Part II - Uses of Funds" of the Uniform Application)</t>
  </si>
  <si>
    <t>LESS INELIGIBLE COSTS</t>
  </si>
  <si>
    <t>Total Permanent Financing Fees</t>
  </si>
  <si>
    <t>Total Syndication Costs</t>
  </si>
  <si>
    <t>Total Project Reserves</t>
  </si>
  <si>
    <t>TOTAL INELIGIBLE COSTS</t>
  </si>
  <si>
    <t>(grand total project costs less total ineligible costs)</t>
  </si>
  <si>
    <t>ANNUAL TAX CREDIT CALCULATION</t>
  </si>
  <si>
    <t>Less:</t>
  </si>
  <si>
    <t>Grants used to finance qualifying development costs</t>
  </si>
  <si>
    <t>Nonqualified nonrecourse financing</t>
  </si>
  <si>
    <t>Historic Tax Credits (Residential Portion Only)</t>
  </si>
  <si>
    <t>Other nonqualified Costs</t>
  </si>
  <si>
    <t>Total Adjusted Eligible Basis</t>
  </si>
  <si>
    <t>Total Adjusted Eligible Basis (includes high cost adjustment)</t>
  </si>
  <si>
    <t>Applicable Fraction (smaller of Unit or Floor Space Fraction)</t>
  </si>
  <si>
    <t>Total Qualified Basis</t>
  </si>
  <si>
    <t>Annual Tax Credits Eligible to Receive (by type)</t>
  </si>
  <si>
    <t>Rehab</t>
  </si>
  <si>
    <t>less</t>
  </si>
  <si>
    <t>Total</t>
  </si>
  <si>
    <t>Annual Operating Expenses</t>
  </si>
  <si>
    <t>Annual Replacement Reserves</t>
  </si>
  <si>
    <t>Annual Debt Service</t>
  </si>
  <si>
    <t>(total amount expected to receive from sale of the tax credits less costs</t>
  </si>
  <si>
    <t xml:space="preserve">  project would not have incurred if it were not for the use of tax credits)</t>
  </si>
  <si>
    <t>Gross Proceeds from Sale of Tax Credits</t>
  </si>
  <si>
    <t>Tax Credit Net Proceeds</t>
  </si>
  <si>
    <t>Developers Fee-Acquisition</t>
  </si>
  <si>
    <t>Pre-funded R for R</t>
  </si>
  <si>
    <t>ARCHITECT</t>
  </si>
  <si>
    <t xml:space="preserve">  PROVIDE A SHORT PROJECT DESCRIPTION.  LIST ALL KEY COMPONENTS</t>
  </si>
  <si>
    <t># of Acres</t>
  </si>
  <si>
    <t>PHYSICAL ENVIRONMENT</t>
  </si>
  <si>
    <t>1.</t>
  </si>
  <si>
    <t>Soil Suitability, Topographic and/or Geologic Constraints (e.g., soil slump, steep</t>
  </si>
  <si>
    <t>slopes, subsidence, seismic activity.</t>
  </si>
  <si>
    <t>Comments and Source of Information:</t>
  </si>
  <si>
    <t>2.</t>
  </si>
  <si>
    <t>from explosive and flammable hazards including chemical/petrochemical storage</t>
  </si>
  <si>
    <t>storage facilities &amp; propane storage tanks).</t>
  </si>
  <si>
    <t>Key</t>
  </si>
  <si>
    <t>3.</t>
  </si>
  <si>
    <t>Quality on Project (e.g., dust, odors, emissions)</t>
  </si>
  <si>
    <t>4.</t>
  </si>
  <si>
    <t>groundwater, sole source aquifers)</t>
  </si>
  <si>
    <t xml:space="preserve">5. </t>
  </si>
  <si>
    <t>Surface Water/Water Quality, Quantity &amp; Distribution (e.g., streams, lakes, storm</t>
  </si>
  <si>
    <t>runoff, irrigation systems, canals)</t>
  </si>
  <si>
    <t>6.</t>
  </si>
  <si>
    <t xml:space="preserve">Floodplains &amp; Floodplain Management (Identify any floodplains within one mile of the </t>
  </si>
  <si>
    <t>boundary of the project.)</t>
  </si>
  <si>
    <t>7.</t>
  </si>
  <si>
    <t>project.)</t>
  </si>
  <si>
    <t>8.</t>
  </si>
  <si>
    <t xml:space="preserve">Agricultural Lands, Production, &amp; Farmland Protection (e.g., grazing, forestry, </t>
  </si>
  <si>
    <t>cropland, prime or unique agricultural lands)</t>
  </si>
  <si>
    <t>9.</t>
  </si>
  <si>
    <t>aquatic life and habitats)</t>
  </si>
  <si>
    <t>10.</t>
  </si>
  <si>
    <t>Endangered Species (e.g., plants, fish or wildlife)</t>
  </si>
  <si>
    <t>Unique, Endangered, Fragile, or Limited Environmental Resources, Including</t>
  </si>
  <si>
    <t>11.</t>
  </si>
  <si>
    <t>Unique Natural Features (e.g., geologic features)</t>
  </si>
  <si>
    <t>12.</t>
  </si>
  <si>
    <t>Access to, and Quality of, Recreational &amp; Wilderness Activities, Public Lands and</t>
  </si>
  <si>
    <t>waterways, and Public Open Space.</t>
  </si>
  <si>
    <t>HUMAN POPULATION</t>
  </si>
  <si>
    <t>Nuisances (e.g., glare, fumes)</t>
  </si>
  <si>
    <t>Historic Properties, Cultural, and Archaeological Resources</t>
  </si>
  <si>
    <t>5.</t>
  </si>
  <si>
    <t>density)</t>
  </si>
  <si>
    <t>General Housing Conditions - Quality, Quantity, Affordability</t>
  </si>
  <si>
    <t>Public Health and Safety</t>
  </si>
  <si>
    <t>13.</t>
  </si>
  <si>
    <t>14.</t>
  </si>
  <si>
    <t>15.</t>
  </si>
  <si>
    <t>16.</t>
  </si>
  <si>
    <t>17.</t>
  </si>
  <si>
    <t>18.</t>
  </si>
  <si>
    <t>19.</t>
  </si>
  <si>
    <t>20.</t>
  </si>
  <si>
    <t>21.</t>
  </si>
  <si>
    <t>22.</t>
  </si>
  <si>
    <t>Economic Impact</t>
  </si>
  <si>
    <t>Local &amp; State Tax Base &amp; Revenue</t>
  </si>
  <si>
    <t>Education Facilities - Schools, Colleges, Universities</t>
  </si>
  <si>
    <t>Social Structures &amp; Mores (Standards of Social Conduct/Social Conventions)</t>
  </si>
  <si>
    <t>Social Services - Governmental Services (e.g., demand on)</t>
  </si>
  <si>
    <t>Solid Waste Management</t>
  </si>
  <si>
    <t>Wastewater Treatment - Sewage System</t>
  </si>
  <si>
    <t>Community Water Supply</t>
  </si>
  <si>
    <t>23.</t>
  </si>
  <si>
    <t>24.</t>
  </si>
  <si>
    <t>Public Safety - Police</t>
  </si>
  <si>
    <t>Fire Protection - Hazards</t>
  </si>
  <si>
    <t>25.</t>
  </si>
  <si>
    <t>26.</t>
  </si>
  <si>
    <t>27.</t>
  </si>
  <si>
    <t>28.</t>
  </si>
  <si>
    <t>29.</t>
  </si>
  <si>
    <t>30.</t>
  </si>
  <si>
    <t>Emergency Medical Services</t>
  </si>
  <si>
    <t>Parks, Playgrounds &amp; Open Space</t>
  </si>
  <si>
    <t>runway clear zones)</t>
  </si>
  <si>
    <t xml:space="preserve">Consistency with Local Ordinances, Resolution, or Plans (e.g., conformance with </t>
  </si>
  <si>
    <t>local comprehensive plans, zoning, or capital improvement plans)</t>
  </si>
  <si>
    <t>Is there a Regulatory Action on Private Property Rights as a Result of this Project?</t>
  </si>
  <si>
    <t>property rights.)</t>
  </si>
  <si>
    <t xml:space="preserve">(Consider options that reduce, minimize, or eliminate the regulation of private </t>
  </si>
  <si>
    <t>tanks, underground fuel storage tanks, and related facilities such as natural gas</t>
  </si>
  <si>
    <t>Effects of Project on Surrounding Air Quality or Any Kind of Effects of Existing Air</t>
  </si>
  <si>
    <t xml:space="preserve">Groundwater Resources &amp; Aquifers (e.g., quantity, quality, distribution, depth to </t>
  </si>
  <si>
    <t>Visual Quality - Coherence, Diversity, Compatibility of Use and Scale, Aesthetics</t>
  </si>
  <si>
    <t>areas) and major noise sources (aircraft, highways &amp; railroads)</t>
  </si>
  <si>
    <t xml:space="preserve">Changes in Demographic (population) Characteristics (e.g., quantity, distribution, </t>
  </si>
  <si>
    <t>Displacement or Relocation of Businesses or Residents</t>
  </si>
  <si>
    <t>Local Employment &amp; Income Patterns - Quantity and Distribution of Employment,</t>
  </si>
  <si>
    <t>Commercial and Industrial Facilities - Production &amp; Activity, Growth or Decline</t>
  </si>
  <si>
    <t>Health Care - Medical Services</t>
  </si>
  <si>
    <t>Land Use Compatibility (e.g., growth, land use change, development activity, adjacent</t>
  </si>
  <si>
    <t>land uses and potential conflicts)</t>
  </si>
  <si>
    <t>Storm Water - Surface Drainage</t>
  </si>
  <si>
    <t>traffic; airport runway clear zones - avoidance of incompatible land use in airport</t>
  </si>
  <si>
    <t xml:space="preserve">            UNIFORM ENVIRONMENTAL CHECKLIST</t>
  </si>
  <si>
    <t xml:space="preserve">  RENTAL ASSISTANCE</t>
  </si>
  <si>
    <t>Family</t>
  </si>
  <si>
    <t xml:space="preserve">Elderly   </t>
  </si>
  <si>
    <t>55+</t>
  </si>
  <si>
    <t>Standard Units</t>
  </si>
  <si>
    <t>Identify each source as to TYPE by noting after name (L) for Hard Loan, (S) for Soft Loan (G) for Grant, or (E) for Equity.</t>
  </si>
  <si>
    <t>CDBG</t>
  </si>
  <si>
    <t>LIHTC</t>
  </si>
  <si>
    <t>Tenant Paid or Contract Rent</t>
  </si>
  <si>
    <t>Gross or Contract Rent</t>
  </si>
  <si>
    <t xml:space="preserve">Projected Annual Percentage Increase in Income:  </t>
  </si>
  <si>
    <t xml:space="preserve">  -  If a unit has project based rental subsidies enter contract rent in column "c"  with zero utility allowance</t>
  </si>
  <si>
    <t>Physical Disability</t>
  </si>
  <si>
    <t>Sensory Disability</t>
  </si>
  <si>
    <t>Unit Size</t>
  </si>
  <si>
    <t>0-bedroom</t>
  </si>
  <si>
    <t>1-bedroom</t>
  </si>
  <si>
    <t>2-bedroom</t>
  </si>
  <si>
    <t>3-bedroom</t>
  </si>
  <si>
    <t>TOTALS</t>
  </si>
  <si>
    <t>% of Total Units</t>
  </si>
  <si>
    <t>Adaptable Units</t>
  </si>
  <si>
    <t>Contract Execution for HOME/CDBG Funding</t>
  </si>
  <si>
    <t xml:space="preserve">   Programs may have restrictions or requirements that need to be met first.</t>
  </si>
  <si>
    <t>* Verify with funding sources when a Project Start-up or Activity may begin.</t>
  </si>
  <si>
    <t>Project Start-up *</t>
  </si>
  <si>
    <t>Project Activities *</t>
  </si>
  <si>
    <t>PROGRAM</t>
  </si>
  <si>
    <t>FUNDING ENTITY</t>
  </si>
  <si>
    <t>or 62+</t>
  </si>
  <si>
    <t>Do not include the construction loan.</t>
  </si>
  <si>
    <t>Advertisement</t>
  </si>
  <si>
    <t>Fee</t>
  </si>
  <si>
    <t xml:space="preserve">Total Other </t>
  </si>
  <si>
    <t>Total Administrative</t>
  </si>
  <si>
    <t>Percentage to Annual Income</t>
  </si>
  <si>
    <t>Does the project have project-based rental assistance?</t>
  </si>
  <si>
    <t>PROJECT</t>
  </si>
  <si>
    <t>WHO IS PAYING FOR EACH LINE ITEM</t>
  </si>
  <si>
    <t>DIFFERENCES</t>
  </si>
  <si>
    <t>(project budget vs</t>
  </si>
  <si>
    <t>sources)</t>
  </si>
  <si>
    <t>Email / Phone #</t>
  </si>
  <si>
    <t>Fair Housing Design and Construction</t>
  </si>
  <si>
    <t>List the allowance for a utility the tenant will pay for the size of units in the project</t>
  </si>
  <si>
    <t>(i)</t>
  </si>
  <si>
    <t>(j)</t>
  </si>
  <si>
    <t>Vacancy Percentage</t>
  </si>
  <si>
    <t>(k)</t>
  </si>
  <si>
    <t>(l)</t>
  </si>
  <si>
    <t>(m)</t>
  </si>
  <si>
    <t>(n)</t>
  </si>
  <si>
    <t>(o)</t>
  </si>
  <si>
    <t>Other:</t>
  </si>
  <si>
    <t>Name of Person Preparing this Form and Title</t>
  </si>
  <si>
    <t>Name of Environmental Certifying Officer and Title</t>
  </si>
  <si>
    <t>Loan</t>
  </si>
  <si>
    <t>Comments and Source of Information: Historical Area</t>
  </si>
  <si>
    <t>DIFFERENCE</t>
  </si>
  <si>
    <t xml:space="preserve">  (IF THERE IS A DIFFERENCE THE PROJECT IS EITHER OVER OR UNDER FUNDED)</t>
  </si>
  <si>
    <t>Office Expenses</t>
  </si>
  <si>
    <t>VALUE</t>
  </si>
  <si>
    <t>DESCRIPTION</t>
  </si>
  <si>
    <t xml:space="preserve">Salary / Repairs </t>
  </si>
  <si>
    <t>Syndication Costs</t>
  </si>
  <si>
    <t>LIST ALL DONATED, CONTRIBUTED AND MATCHING FUNDS</t>
  </si>
  <si>
    <t>HOME Project Specific Costs</t>
  </si>
  <si>
    <t xml:space="preserve">Comments and Source of Information: </t>
  </si>
  <si>
    <t>Accessibility/Visitability Requirements</t>
  </si>
  <si>
    <t>4-bedroom</t>
  </si>
  <si>
    <t>PROJECT COSTS AND OPERATING EXPENSES:</t>
  </si>
  <si>
    <t>Soft Costs</t>
  </si>
  <si>
    <t>Developer:</t>
  </si>
  <si>
    <t>HOME Assisted Units</t>
  </si>
  <si>
    <t>HOME Funds Requested</t>
  </si>
  <si>
    <t>HOME Eligible Costs</t>
  </si>
  <si>
    <t>= % HOME funds</t>
  </si>
  <si>
    <t># units in Project</t>
  </si>
  <si>
    <t>=# HOME units</t>
  </si>
  <si>
    <t>(rounded up to):</t>
  </si>
  <si>
    <t>Distribution of units by size</t>
  </si>
  <si>
    <t>Enter # of units by size</t>
  </si>
  <si>
    <t>% of Project</t>
  </si>
  <si>
    <t>Minimum # of HOME units</t>
  </si>
  <si>
    <t>Enter number of HOME units</t>
  </si>
  <si>
    <t>Maximum per unit subsidy</t>
  </si>
  <si>
    <t>Maximum subsidy given the number of HOME units</t>
  </si>
  <si>
    <t>0BR</t>
  </si>
  <si>
    <t>1BR</t>
  </si>
  <si>
    <t>2BR</t>
  </si>
  <si>
    <t>3BR</t>
  </si>
  <si>
    <t>4BR</t>
  </si>
  <si>
    <t>Total # of Units</t>
  </si>
  <si>
    <t>Minimum Number of HOME units required</t>
  </si>
  <si>
    <t xml:space="preserve"> *Documents filed with or submitted to DOC are presumptively available for access by the</t>
  </si>
  <si>
    <t>public under the "right to know" provision of Article 2, Sec 9 of the MT Constitution</t>
  </si>
  <si>
    <t>Step 1:</t>
  </si>
  <si>
    <t>HOME Unit Mix:</t>
  </si>
  <si>
    <t>0 Bed</t>
  </si>
  <si>
    <t>1 Bed</t>
  </si>
  <si>
    <t>2 Bed</t>
  </si>
  <si>
    <t>3 Bed</t>
  </si>
  <si>
    <t>4 Bed</t>
  </si>
  <si>
    <t>Total Number of HOME Units</t>
  </si>
  <si>
    <t>When completing Step 5, include rent levels for the Low HOME Rent Units</t>
  </si>
  <si>
    <t>Step 2:</t>
  </si>
  <si>
    <t>Maximum HOME Rent Limits</t>
  </si>
  <si>
    <t>Provide the HOME Program rent limits for your project area using the table below</t>
  </si>
  <si>
    <t>HOME Rent Limits</t>
  </si>
  <si>
    <t xml:space="preserve">HOME </t>
  </si>
  <si>
    <t>Low HOME Rent</t>
  </si>
  <si>
    <t>High HOME Rent</t>
  </si>
  <si>
    <t>Step 3:</t>
  </si>
  <si>
    <t>Maximum Low Income Housing Tax Credit Rent Limits (if applicable)</t>
  </si>
  <si>
    <t>****If Project will not have LIHTC or MBOH funding, skip to Step 4 ****</t>
  </si>
  <si>
    <t>Provide the Low Income Housing Tax Credit rent limits for your project area:</t>
  </si>
  <si>
    <t>LIHTC Rent Limits</t>
  </si>
  <si>
    <t>% of AMI</t>
  </si>
  <si>
    <t>Step 4:</t>
  </si>
  <si>
    <t>Step 5:</t>
  </si>
  <si>
    <t>Proposed Rent Structure</t>
  </si>
  <si>
    <t>HTC Dev Consultant Fee</t>
  </si>
  <si>
    <t>Total Square Footage</t>
  </si>
  <si>
    <t>Project name:</t>
  </si>
  <si>
    <t>top</t>
  </si>
  <si>
    <t>HC Requested</t>
  </si>
  <si>
    <t xml:space="preserve"> UNIFORM ENVIRONMENTAL CHECKLIST</t>
  </si>
  <si>
    <t>Total Project Costs</t>
  </si>
  <si>
    <t>E</t>
  </si>
  <si>
    <t>MBOH HC</t>
  </si>
  <si>
    <t>Total # units</t>
  </si>
  <si>
    <t>Project Name</t>
  </si>
  <si>
    <t>Developer / General Ptnr</t>
  </si>
  <si>
    <t>Set-aside</t>
  </si>
  <si>
    <t>Project Type</t>
  </si>
  <si>
    <t>Construction Type</t>
  </si>
  <si>
    <t>Projected Construction Start</t>
  </si>
  <si>
    <t>Projected Completion</t>
  </si>
  <si>
    <t>Unit Numbers</t>
  </si>
  <si>
    <t>Target</t>
  </si>
  <si>
    <t>Market/Commercial</t>
  </si>
  <si>
    <t>Unit Rents</t>
  </si>
  <si>
    <t>Total Monthly Rents</t>
  </si>
  <si>
    <t>vacancy factor</t>
  </si>
  <si>
    <t xml:space="preserve">Adjusted Rent  </t>
  </si>
  <si>
    <t>other/commercial income</t>
  </si>
  <si>
    <t>total rent</t>
  </si>
  <si>
    <t>x 12 months</t>
  </si>
  <si>
    <t>Total Annual Income</t>
  </si>
  <si>
    <t xml:space="preserve">Management </t>
  </si>
  <si>
    <t>Maintenance</t>
  </si>
  <si>
    <t>Total Expenses</t>
  </si>
  <si>
    <t>Net Income Before Debt Service</t>
  </si>
  <si>
    <t>Financing Sources</t>
  </si>
  <si>
    <t>% of Project Financed by HC:</t>
  </si>
  <si>
    <t>Return on Sale of HTC</t>
  </si>
  <si>
    <t>HTC Equity</t>
  </si>
  <si>
    <t>HTC Return on Sale</t>
  </si>
  <si>
    <t>Debt Coverage Ratio (DCR)</t>
  </si>
  <si>
    <t>Total Debt Service</t>
  </si>
  <si>
    <t>Project Costs</t>
  </si>
  <si>
    <t>Construction / Rehab</t>
  </si>
  <si>
    <t>Developer Fees</t>
  </si>
  <si>
    <t>Reserves</t>
  </si>
  <si>
    <t>Costs versus Sources</t>
  </si>
  <si>
    <t>Total Financing Sources</t>
  </si>
  <si>
    <t>Difference</t>
  </si>
  <si>
    <t>Project Cost Limitations</t>
  </si>
  <si>
    <t>Limits</t>
  </si>
  <si>
    <t>Per Unit Comparison</t>
  </si>
  <si>
    <t>Credits per unit</t>
  </si>
  <si>
    <t>Operating Cost per unit</t>
  </si>
  <si>
    <t>Per Square Foot Comparison</t>
  </si>
  <si>
    <t>Credits per sq ft</t>
  </si>
  <si>
    <t>Market Study Data:</t>
  </si>
  <si>
    <t>Vacancy Rates</t>
  </si>
  <si>
    <t>Absorption Rate</t>
  </si>
  <si>
    <t>Market Rents</t>
  </si>
  <si>
    <t>0-bdrms</t>
  </si>
  <si>
    <t>1-bdrms</t>
  </si>
  <si>
    <t>2-bdrms</t>
  </si>
  <si>
    <t>3-bdrms</t>
  </si>
  <si>
    <t>Lower Income Tenants</t>
  </si>
  <si>
    <t>Community Input</t>
  </si>
  <si>
    <t>Project Characteristics</t>
  </si>
  <si>
    <t>County</t>
  </si>
  <si>
    <t>City</t>
  </si>
  <si>
    <t>Non-Profit</t>
  </si>
  <si>
    <t>General</t>
  </si>
  <si>
    <t>Acq / Rehab</t>
  </si>
  <si>
    <t>with</t>
  </si>
  <si>
    <t>without</t>
  </si>
  <si>
    <t xml:space="preserve"> Federal Subsidy</t>
  </si>
  <si>
    <t>Set-aside or pool requesting:</t>
  </si>
  <si>
    <t>New Const</t>
  </si>
  <si>
    <t xml:space="preserve">Type of Credit Requested: </t>
  </si>
  <si>
    <t>mgr</t>
  </si>
  <si>
    <t>mkt</t>
  </si>
  <si>
    <t>S</t>
  </si>
  <si>
    <t>Deferred Dev Fee</t>
  </si>
  <si>
    <t>Construction / Rehab per sq ft</t>
  </si>
  <si>
    <t>Total Project Cost per sq ft</t>
  </si>
  <si>
    <t>Common Space</t>
  </si>
  <si>
    <t>Managers Unit(s)</t>
  </si>
  <si>
    <t>State HOME</t>
  </si>
  <si>
    <t>State CDBG</t>
  </si>
  <si>
    <t>State NHTF</t>
  </si>
  <si>
    <t>other</t>
  </si>
  <si>
    <t>Total Units</t>
  </si>
  <si>
    <t>Hard Loan</t>
  </si>
  <si>
    <t>Soft Loan</t>
  </si>
  <si>
    <t>Total Sources:</t>
  </si>
  <si>
    <t>Utilities Paid by (Tenant / Owner)</t>
  </si>
  <si>
    <t>504 Units</t>
  </si>
  <si>
    <t>Household Qualification</t>
  </si>
  <si>
    <t>Begin Temp Relocation</t>
  </si>
  <si>
    <t xml:space="preserve">Projected Annual Percentage Increase in Replacement Reserves (0-3%):  </t>
  </si>
  <si>
    <t>4-bdrm</t>
  </si>
  <si>
    <t xml:space="preserve">Projected Annual Operating Expenses per Unit ($3,000 to $6,000):  </t>
  </si>
  <si>
    <t>Utilities</t>
  </si>
  <si>
    <t>Expense</t>
  </si>
  <si>
    <t>Pts</t>
  </si>
  <si>
    <t>BLDG./ACQUISITION</t>
  </si>
  <si>
    <t>LAND</t>
  </si>
  <si>
    <t xml:space="preserve">TOTAL LAND </t>
  </si>
  <si>
    <t>Architect Additional Scope</t>
  </si>
  <si>
    <t>Construction Mgmt</t>
  </si>
  <si>
    <t>ACQUISITION REHABILITATION ANALYSIS OF ASSETS BEING HELD WITH EXISTING OWNER</t>
  </si>
  <si>
    <t>Other cash out by existing owner</t>
  </si>
  <si>
    <t>Reserves kept by existing owner</t>
  </si>
  <si>
    <t>Current Debt on Property</t>
  </si>
  <si>
    <t>Acq Rehab Info:</t>
  </si>
  <si>
    <t>TOTAL BUILDING COSTS</t>
  </si>
  <si>
    <t>*Total Expense Ratio = Rent(Income/(Expenses+Replacement Reserves+Debt Service)</t>
  </si>
  <si>
    <t>In the next worksheet tab please provide a narrative explaining and justifying how the rental income and operating expenses were determined:</t>
  </si>
  <si>
    <t>Land Cost</t>
  </si>
  <si>
    <t>Ratios</t>
  </si>
  <si>
    <t>Operating Expenses</t>
  </si>
  <si>
    <t>Replacement Reserves</t>
  </si>
  <si>
    <t>Net Income Available for DS</t>
  </si>
  <si>
    <t>Total Expense Ratio</t>
  </si>
  <si>
    <t>Building/Acquisition</t>
  </si>
  <si>
    <t>Credits per sq ft (residential only)</t>
  </si>
  <si>
    <t>Low Income</t>
  </si>
  <si>
    <t>Managers</t>
  </si>
  <si>
    <t>Market</t>
  </si>
  <si>
    <t>Managers Unit</t>
  </si>
  <si>
    <t>Low Income Units</t>
  </si>
  <si>
    <t>Market Units</t>
  </si>
  <si>
    <t>Commercial Space</t>
  </si>
  <si>
    <t>Square Feet:</t>
  </si>
  <si>
    <t>Land Value</t>
  </si>
  <si>
    <t>Building / Acquisition</t>
  </si>
  <si>
    <t>Construction and Rehab</t>
  </si>
  <si>
    <t>Professional Work and Fees</t>
  </si>
  <si>
    <t>Construction / Interim Fees</t>
  </si>
  <si>
    <t>Permanent Financing Fees</t>
  </si>
  <si>
    <t>Project Reserves</t>
  </si>
  <si>
    <t>Units:</t>
  </si>
  <si>
    <t>Soft Cost</t>
  </si>
  <si>
    <t>Hard Costs Adj for Land Value</t>
  </si>
  <si>
    <t>Operating Expenses / Unit</t>
  </si>
  <si>
    <t>Operating Reserves</t>
  </si>
  <si>
    <t>Replacement Reserves / Unit</t>
  </si>
  <si>
    <t>$3,000 min</t>
  </si>
  <si>
    <t>Cost</t>
  </si>
  <si>
    <t>Basis</t>
  </si>
  <si>
    <t>Project</t>
  </si>
  <si>
    <t>Construction Costs (Site Work + Const/Rehab)</t>
  </si>
  <si>
    <t>Hard Costs (Const Costs + Building/Acq)</t>
  </si>
  <si>
    <t>Total Project Costs less Dev Fees, Reserves, Land and Profit from Related Parties</t>
  </si>
  <si>
    <t>Construction Costs less Profit from Related Parties</t>
  </si>
  <si>
    <t>4 months of Total</t>
  </si>
  <si>
    <t>n/a</t>
  </si>
  <si>
    <t>Total Housing Credits Requested:</t>
  </si>
  <si>
    <t>4 month</t>
  </si>
  <si>
    <t>4-bdrms</t>
  </si>
  <si>
    <t>Date</t>
  </si>
  <si>
    <t>Completed</t>
  </si>
  <si>
    <t>Related Party Profit</t>
  </si>
  <si>
    <t>Initial Compliance Period</t>
  </si>
  <si>
    <t>Additional Extended Use</t>
  </si>
  <si>
    <t>Difference compared to total</t>
  </si>
  <si>
    <t>wt ave rent</t>
  </si>
  <si>
    <t>Total LI</t>
  </si>
  <si>
    <t>Historic Preservation</t>
  </si>
  <si>
    <t>Housing Trust Fund (HTF)</t>
  </si>
  <si>
    <t>(Specify)</t>
  </si>
  <si>
    <t>Materials &amp; Compaction Testing</t>
  </si>
  <si>
    <t>Furniture, Fixtures, Equipment</t>
  </si>
  <si>
    <t>Permits &amp; Inspection Fees</t>
  </si>
  <si>
    <t>Photovoltaics</t>
  </si>
  <si>
    <t>Project Management</t>
  </si>
  <si>
    <t>Environmental/Geotech Testing</t>
  </si>
  <si>
    <t>Permits &amp; Zoning review</t>
  </si>
  <si>
    <t>Perm Loan Interest</t>
  </si>
  <si>
    <t>Conversion Fee/Bond Costs</t>
  </si>
  <si>
    <t>Relocation Costs</t>
  </si>
  <si>
    <t>Capital Needs Assessment</t>
  </si>
  <si>
    <t>Permits &amp; related fees</t>
  </si>
  <si>
    <t>Management Consulting</t>
  </si>
  <si>
    <t>Syndication fees</t>
  </si>
  <si>
    <t>Investor Due Diligence</t>
  </si>
  <si>
    <t>Escrow</t>
  </si>
  <si>
    <t>Ave Inc</t>
  </si>
  <si>
    <t>Inc Ave</t>
  </si>
  <si>
    <t>Average Income Targeting</t>
  </si>
  <si>
    <t>HTF Assisted Units</t>
  </si>
  <si>
    <t>HTF Funds Requested</t>
  </si>
  <si>
    <t>HTF Eligible Costs</t>
  </si>
  <si>
    <t>= % HTF funds</t>
  </si>
  <si>
    <t>= # HTF units</t>
  </si>
  <si>
    <t>Minimum # of HTF units</t>
  </si>
  <si>
    <t>Maximum subsidy given the number of HTF units</t>
  </si>
  <si>
    <t>Enter number of HTF units</t>
  </si>
  <si>
    <t>Minimum Number of HTF units required</t>
  </si>
  <si>
    <t>SECTION D - HTF UNIT RENTS</t>
  </si>
  <si>
    <t>HTF Unit Mix:</t>
  </si>
  <si>
    <t>NOTE: HTF Rents are based on the Gross Rent of the Unit</t>
  </si>
  <si>
    <t>Maximum HTF Rent Limits</t>
  </si>
  <si>
    <t>Provide the HTF Program rent limits for your project area using the table below</t>
  </si>
  <si>
    <t>HTF Rent Limits</t>
  </si>
  <si>
    <t>HTF Rent</t>
  </si>
  <si>
    <t>(Gross Rent = Tenant Portion + Utility Allowance)</t>
  </si>
  <si>
    <t>Other Affordable Housing Rent Limits (Rural Development, Project Based Section 8) (if applicable)</t>
  </si>
  <si>
    <t xml:space="preserve">NOTE: HOME Rents are based on the Gross Rent of the Unit </t>
  </si>
  <si>
    <t>Other Affordable Housing Rent Limits (Rural Development, Project-Based Section 8) (if applicable)</t>
  </si>
  <si>
    <t>HOME/HTF</t>
  </si>
  <si>
    <t>Discretionary Boost</t>
  </si>
  <si>
    <t>Maximum Rent from Chart</t>
  </si>
  <si>
    <t>Tenant Paid Utility Allowance</t>
  </si>
  <si>
    <t>Maximum Rent Allowed</t>
  </si>
  <si>
    <t>Diff</t>
  </si>
  <si>
    <t>HC Equity Competitive</t>
  </si>
  <si>
    <t>HC Equity Non-Competitive</t>
  </si>
  <si>
    <t># of commercial buildings</t>
  </si>
  <si>
    <t># of common area buildings only</t>
  </si>
  <si>
    <t>Bond Issue Requested</t>
  </si>
  <si>
    <t>Supportive Services Costs</t>
  </si>
  <si>
    <t>Residential Costs</t>
  </si>
  <si>
    <t>Cost per unit total</t>
  </si>
  <si>
    <t>Cost per unit residential only</t>
  </si>
  <si>
    <t>Acquisition</t>
  </si>
  <si>
    <t>Rehab / Const</t>
  </si>
  <si>
    <t>https://www.huduser.gov/portal/datasets/qct.html</t>
  </si>
  <si>
    <t>https://www.novoco.com/resource-centers/affordable-housing-tax-credits/rent-income-limit-calculator</t>
  </si>
  <si>
    <t xml:space="preserve">UNIFORM APPLICATION CHECK LIST </t>
  </si>
  <si>
    <t>Sources of Funds</t>
  </si>
  <si>
    <t>General Project Tabs</t>
  </si>
  <si>
    <t>Sources Narrative</t>
  </si>
  <si>
    <t>Project Information</t>
  </si>
  <si>
    <t>Sources History</t>
  </si>
  <si>
    <t>Uses of Funds</t>
  </si>
  <si>
    <t>Uses Narrative</t>
  </si>
  <si>
    <t>Uses History</t>
  </si>
  <si>
    <t>Financial</t>
  </si>
  <si>
    <t>Financial Narrative</t>
  </si>
  <si>
    <t>HOME and HTF (Federal Housing Trust Fund) Tabs</t>
  </si>
  <si>
    <t>HC Calculation of Credits</t>
  </si>
  <si>
    <t>HOME Rents</t>
  </si>
  <si>
    <t>HTF Rents</t>
  </si>
  <si>
    <t>HOME_HTF Maximum per unit Subsidy</t>
  </si>
  <si>
    <t>APPLICANT</t>
  </si>
  <si>
    <t>Applicant Information</t>
  </si>
  <si>
    <t>Name of Applicant</t>
  </si>
  <si>
    <t>Applicant Chief Official</t>
  </si>
  <si>
    <t>Type of Entity</t>
  </si>
  <si>
    <t>Mailing Address</t>
  </si>
  <si>
    <t>City State Zip</t>
  </si>
  <si>
    <t>Contact Person</t>
  </si>
  <si>
    <t>Telephone #</t>
  </si>
  <si>
    <t>Email</t>
  </si>
  <si>
    <t>State of Organization</t>
  </si>
  <si>
    <t>Owner (legal entity that will own the project)</t>
  </si>
  <si>
    <t>General Partner(s)</t>
  </si>
  <si>
    <t>Developer / Sponsor</t>
  </si>
  <si>
    <t>Contact Person(s)</t>
  </si>
  <si>
    <t>List the primary contact(s) for questions or notifications during application and construction.</t>
  </si>
  <si>
    <t>Date of Submission</t>
  </si>
  <si>
    <t>PROJECT INFORMATION</t>
  </si>
  <si>
    <t># of supportive service buildings only</t>
  </si>
  <si>
    <t># of residential building that may also have supportive services and/or common area</t>
  </si>
  <si>
    <t>Supportive Services</t>
  </si>
  <si>
    <t>Sub Total</t>
  </si>
  <si>
    <t>Common Space (mgrs unit)</t>
  </si>
  <si>
    <t>Common Space (other)</t>
  </si>
  <si>
    <t>Site Address</t>
  </si>
  <si>
    <t>Zip Code</t>
  </si>
  <si>
    <t>UNITS ACCESSIBILITY</t>
  </si>
  <si>
    <t>of the Area Median Income (AMI)</t>
  </si>
  <si>
    <t>31% - 40%</t>
  </si>
  <si>
    <t>41% - 50%</t>
  </si>
  <si>
    <t>51% - 60%</t>
  </si>
  <si>
    <t>0% - 20%</t>
  </si>
  <si>
    <t>21% - 30%</t>
  </si>
  <si>
    <t>71% - 80%</t>
  </si>
  <si>
    <t>61% - 70%</t>
  </si>
  <si>
    <t>81% - 100%</t>
  </si>
  <si>
    <t>mkt rate incomes</t>
  </si>
  <si>
    <t>* If yes list</t>
  </si>
  <si>
    <t># units</t>
  </si>
  <si>
    <t>RA program used:</t>
  </si>
  <si>
    <t>FINANCIAL</t>
  </si>
  <si>
    <t>SOURCES OF FUNDS</t>
  </si>
  <si>
    <t>SOURCES OF FUNDS NARRATIVE</t>
  </si>
  <si>
    <t>Example:</t>
  </si>
  <si>
    <t xml:space="preserve">USES OF FUNDS </t>
  </si>
  <si>
    <t>Enter Whole Numbers Only</t>
  </si>
  <si>
    <t>FINANCIAL NARRATIVE</t>
  </si>
  <si>
    <t>USES OF FUNDS NARRATIVE</t>
  </si>
  <si>
    <t xml:space="preserve">UTILITY ALLOWANCES </t>
  </si>
  <si>
    <t>RENT AND FORECASTED INCOME - Year 1</t>
  </si>
  <si>
    <t>Rate:</t>
  </si>
  <si>
    <t>HMF</t>
  </si>
  <si>
    <t>OPERATING PRO-FORMA</t>
  </si>
  <si>
    <t>Projected</t>
  </si>
  <si>
    <t>ANNUAL OPERATING EXPENSES</t>
  </si>
  <si>
    <t xml:space="preserve"> T=Tenant Pd</t>
  </si>
  <si>
    <t xml:space="preserve"> (Name of Developer, address, telephone number), a (for-profit/non-profit) organization, hereby notifies all interested persons of (city, town, community name) that we are planning to develop, (Name of Project) an affordable multi- family rental housing complex on the site at (street location). This complex will consist of (number) (one bedroom, two bedroom, or three bedroom) units for (elderly persons/families). This Project (will/will not) be exempt from property taxes. </t>
  </si>
  <si>
    <t>4_SiteCtrl_xxx</t>
  </si>
  <si>
    <t>1_AppFee_xxx</t>
  </si>
  <si>
    <t>2_CoverLet_xxx</t>
  </si>
  <si>
    <t>5_Zoning_xxx</t>
  </si>
  <si>
    <t>6_Utilities_xxx</t>
  </si>
  <si>
    <t>7_PrelimFinLet_xxx</t>
  </si>
  <si>
    <t>8_EquityLet_xxx</t>
  </si>
  <si>
    <t>9_NovoRentLimits_xxx</t>
  </si>
  <si>
    <t>10_UtilitySched_xxx</t>
  </si>
  <si>
    <t>11_QMCAgree_xxx</t>
  </si>
  <si>
    <t>12_MgmtEdCerts_xxx</t>
  </si>
  <si>
    <t>13_FullMktStudy_xxx</t>
  </si>
  <si>
    <t>14_MktAnalCert_xxx</t>
  </si>
  <si>
    <t>15_MktSumSht_xxx</t>
  </si>
  <si>
    <t>16_CMA-Appr_xxx</t>
  </si>
  <si>
    <t>17_SitePlan_xxx</t>
  </si>
  <si>
    <t>18_PrelimFloorPlan_xxx</t>
  </si>
  <si>
    <t>Naming Convention for Download (xxx = add'l text if needed)</t>
  </si>
  <si>
    <t>DEVELOPMENT TEAM AND/OR OWNERSHIP QUESTIONS</t>
  </si>
  <si>
    <t>Are they a 501 (c)(3)?</t>
  </si>
  <si>
    <t>Do they have an ownership interest?</t>
  </si>
  <si>
    <t>Is one exempt purpose fostering of low-income housing?</t>
  </si>
  <si>
    <t>Small Rural</t>
  </si>
  <si>
    <t>Permanent Loan Requested</t>
  </si>
  <si>
    <t>Bond Issuer</t>
  </si>
  <si>
    <t>HOUSING CREDIT / BOND INFORMATION</t>
  </si>
  <si>
    <t>HOUSING CREDIT CALCULATION</t>
  </si>
  <si>
    <t>Will it be a private placement or public sale?</t>
  </si>
  <si>
    <t>Will it be structured as a bond or loan?</t>
  </si>
  <si>
    <t>If private placement list lender or if a public sale list underwriter:</t>
  </si>
  <si>
    <t>Expected closing date</t>
  </si>
  <si>
    <t>Trustee requested:</t>
  </si>
  <si>
    <t>US Bank National Association</t>
  </si>
  <si>
    <t>Seattle Tower 1420 Fifth Ave, 7th Fl</t>
  </si>
  <si>
    <t>Seattle WA 98101</t>
  </si>
  <si>
    <t>Greg Skutnik</t>
  </si>
  <si>
    <t>greg.skutnik@usbank.com</t>
  </si>
  <si>
    <t>Title and Escrow:</t>
  </si>
  <si>
    <t>10 Year Tax Credits Requested</t>
  </si>
  <si>
    <t>COST LIMITATIONS AND REQUIREMENTS</t>
  </si>
  <si>
    <t>Increase Rent</t>
  </si>
  <si>
    <t>Increase Oper</t>
  </si>
  <si>
    <t>Increase RR</t>
  </si>
  <si>
    <t>Incremental</t>
  </si>
  <si>
    <t>Yes/No</t>
  </si>
  <si>
    <t>Benefit</t>
  </si>
  <si>
    <t>Carport/Garage</t>
  </si>
  <si>
    <t>Dishwasher</t>
  </si>
  <si>
    <t>Disposal</t>
  </si>
  <si>
    <t>Microwave</t>
  </si>
  <si>
    <t>Washer/dryer hookups</t>
  </si>
  <si>
    <t>Washer/dryer in unit</t>
  </si>
  <si>
    <t>Basketball hoop/pad</t>
  </si>
  <si>
    <t>Car plug ins</t>
  </si>
  <si>
    <t>Community Garden</t>
  </si>
  <si>
    <t>Community Room</t>
  </si>
  <si>
    <t>Computer(s) for tenant use</t>
  </si>
  <si>
    <t>Library</t>
  </si>
  <si>
    <t>On site Manager</t>
  </si>
  <si>
    <t>Outdoor community area</t>
  </si>
  <si>
    <t>Play Area</t>
  </si>
  <si>
    <t xml:space="preserve">Other: </t>
  </si>
  <si>
    <t>Percentage</t>
  </si>
  <si>
    <t>AMENITIES FORM</t>
  </si>
  <si>
    <t>Project Wide</t>
  </si>
  <si>
    <t>All Units</t>
  </si>
  <si>
    <t>Units</t>
  </si>
  <si>
    <t>Location (city state)</t>
  </si>
  <si>
    <t>Cumulative Credit Maximum</t>
  </si>
  <si>
    <t>10 Year Credit Award</t>
  </si>
  <si>
    <t>Actual or Estimated Placed in Service</t>
  </si>
  <si>
    <t>% of Dev fee</t>
  </si>
  <si>
    <t>Team Member</t>
  </si>
  <si>
    <t>Projects being submitted for LOI or Full Application</t>
  </si>
  <si>
    <t>In process and proposed project total:</t>
  </si>
  <si>
    <t>If this is a Montana 9% Housing Credit Application complete a separate calculation for all General Partners and Consultants</t>
  </si>
  <si>
    <t>TEAM MEMBER #1</t>
  </si>
  <si>
    <t>TEAM MEMBER #2</t>
  </si>
  <si>
    <t>TEAM MEMBER #3</t>
  </si>
  <si>
    <t>(insert rows or sections as needed)</t>
  </si>
  <si>
    <t>Funding Source (RD,HTF,Hsing Credits etc)</t>
  </si>
  <si>
    <t>Funding Entity (city, state etc.)</t>
  </si>
  <si>
    <t>(include MT projects only, other in process projects should be listed above)</t>
  </si>
  <si>
    <t>Amenities</t>
  </si>
  <si>
    <t>updated:</t>
  </si>
  <si>
    <t>Reason for Submission</t>
  </si>
  <si>
    <t>Eligible Basis</t>
  </si>
  <si>
    <t>Fraction</t>
  </si>
  <si>
    <t>Reasonably</t>
  </si>
  <si>
    <t>Itemized Cost</t>
  </si>
  <si>
    <t>Expected Cost</t>
  </si>
  <si>
    <t>Organization Costs</t>
  </si>
  <si>
    <t>Unit-by-Unit Breakdown</t>
  </si>
  <si>
    <t>Is the unit</t>
  </si>
  <si>
    <t>Unit</t>
  </si>
  <si>
    <t>Unit Type</t>
  </si>
  <si>
    <t>Square</t>
  </si>
  <si>
    <t>currently</t>
  </si>
  <si>
    <t>Number</t>
  </si>
  <si>
    <t>(1,2,3 bdrm)</t>
  </si>
  <si>
    <t>Footage</t>
  </si>
  <si>
    <t>rented?</t>
  </si>
  <si>
    <t>**    A separate line should be used for each unit.</t>
  </si>
  <si>
    <t>City:</t>
  </si>
  <si>
    <t>BIN</t>
  </si>
  <si>
    <t>**    Insert additional rows if necessary</t>
  </si>
  <si>
    <t>from Uses Tab</t>
  </si>
  <si>
    <t xml:space="preserve">TOTAL PROJECT COSTS </t>
  </si>
  <si>
    <t>ADJUSTED TOTAL PROJECT COST</t>
  </si>
  <si>
    <t>Annual Tax Credits Requested or Awarded (combined)</t>
  </si>
  <si>
    <t>Bin</t>
  </si>
  <si>
    <t>Actual</t>
  </si>
  <si>
    <t>QCT / DDA</t>
  </si>
  <si>
    <t>Discretionary</t>
  </si>
  <si>
    <t>Applicable</t>
  </si>
  <si>
    <t>IRS Applicable Percentage (4%, 9% or effective rate may be used)</t>
  </si>
  <si>
    <t>in service</t>
  </si>
  <si>
    <t>Placed</t>
  </si>
  <si>
    <t>Allocation %</t>
  </si>
  <si>
    <t>Housing</t>
  </si>
  <si>
    <t>Credits</t>
  </si>
  <si>
    <t>Awarded</t>
  </si>
  <si>
    <t>Qualified</t>
  </si>
  <si>
    <t>Def Dev Fee</t>
  </si>
  <si>
    <t>TOTAL SOURCES OF FUNDS FROM SOURCES TAB</t>
  </si>
  <si>
    <t>TOTAL  FROM USES TAB</t>
  </si>
  <si>
    <t>Seller Donation</t>
  </si>
  <si>
    <t>before Boost</t>
  </si>
  <si>
    <t>after Boost</t>
  </si>
  <si>
    <t>Protected</t>
  </si>
  <si>
    <t>Unprotected</t>
  </si>
  <si>
    <t>Check List</t>
  </si>
  <si>
    <t>Costs</t>
  </si>
  <si>
    <t>Incurred</t>
  </si>
  <si>
    <t>Projects</t>
  </si>
  <si>
    <t>UTILITIES</t>
  </si>
  <si>
    <t>Project Type:</t>
  </si>
  <si>
    <t>Elderly</t>
  </si>
  <si>
    <t>Cost per unit Const / Rehab</t>
  </si>
  <si>
    <t>(If you're not able to provide this information please describe why.)</t>
  </si>
  <si>
    <t>Patios or Balconies</t>
  </si>
  <si>
    <t>Extra storage outside unit</t>
  </si>
  <si>
    <t>Building-by-Building Basis</t>
  </si>
  <si>
    <t>Rehabilitation Plan History</t>
  </si>
  <si>
    <t>Rehabilitation Plan at each submission</t>
  </si>
  <si>
    <t>Effected</t>
  </si>
  <si>
    <t>Date:</t>
  </si>
  <si>
    <t>Submission:</t>
  </si>
  <si>
    <t>Budget/Actual</t>
  </si>
  <si>
    <t>HC Full App</t>
  </si>
  <si>
    <t>* - include rehab in units, on buildings, common space and site work.</t>
  </si>
  <si>
    <t>HOME App</t>
  </si>
  <si>
    <t>HC 10%</t>
  </si>
  <si>
    <t>HC 8609</t>
  </si>
  <si>
    <t>Rehabilitation Item</t>
  </si>
  <si>
    <t>* - update at each submission showing any changes in rehab plan</t>
  </si>
  <si>
    <t>* - insert additional columns as needed</t>
  </si>
  <si>
    <t>Project Update</t>
  </si>
  <si>
    <t>Indicate if HOME or HTF &amp; # of units</t>
  </si>
  <si>
    <t>Construction Costs (Site Work + Const/Rehab) / units</t>
  </si>
  <si>
    <t>Substantial Rehabilitation (only if a rehabilitation project)</t>
  </si>
  <si>
    <t>CNA</t>
  </si>
  <si>
    <t>mgr(60%)</t>
  </si>
  <si>
    <t>(req,opt,other)</t>
  </si>
  <si>
    <t xml:space="preserve">(if QCT / DD attach documentation) </t>
  </si>
  <si>
    <t>* QCT - Qualified Census Tract</t>
  </si>
  <si>
    <t>* DDA - Difficult to Develop Area</t>
  </si>
  <si>
    <t>If the project has a manager’s unit, it will be considered a 60% unit and calculated as such.</t>
  </si>
  <si>
    <t>3_UniApp_date_xxx</t>
  </si>
  <si>
    <t xml:space="preserve">2.      Cover Letter </t>
  </si>
  <si>
    <t>a.      Summarize the Project, limited to 2 pages.</t>
  </si>
  <si>
    <t>3.      Uniform Application (UniApp)</t>
  </si>
  <si>
    <t xml:space="preserve">a.      Complete all required fields in the Funding Portal. </t>
  </si>
  <si>
    <t>b.      Fully complete all tabs needed.</t>
  </si>
  <si>
    <t>4.      Land or Property Control</t>
  </si>
  <si>
    <t>5.      Zoning</t>
  </si>
  <si>
    <t xml:space="preserve">a.      Documentation from the city or county affirmatively stating how zoning requirements are met or addressed. </t>
  </si>
  <si>
    <t>6.      Utilities</t>
  </si>
  <si>
    <t xml:space="preserve">a.      Letter or email from providers verifying: </t>
  </si>
  <si>
    <t xml:space="preserve">·   Utilities are or will be available to the property. </t>
  </si>
  <si>
    <t>·   The provider has the capacity to handle the load to be added by the Project.</t>
  </si>
  <si>
    <t xml:space="preserve">·   Present proximity of utilities to the Project location. </t>
  </si>
  <si>
    <t xml:space="preserve">b.      Documentation must address water, sewer, electricity, and as appropriate, gas, propane, and garbage pickup. </t>
  </si>
  <si>
    <t xml:space="preserve">c.       Acquisition/Rehabilitation Projects need only provide a letter or email from the utility provider documenting the expected utility load and the providers’ ability to meet such additional load. </t>
  </si>
  <si>
    <t xml:space="preserve">d.      Documentation must not be older than 18 months from application date. </t>
  </si>
  <si>
    <t xml:space="preserve">e.      MBOH staff may in its discretion require the Applicant to provide updated documentation. </t>
  </si>
  <si>
    <t xml:space="preserve">7.      Preliminary Financing Letter </t>
  </si>
  <si>
    <t xml:space="preserve">a.      The lender will indicate the proposed terms and conditions of the loan. </t>
  </si>
  <si>
    <t>b.      The letter must formally express interest in financing the Project sufficient to support the terms and conditions represented in the Application.</t>
  </si>
  <si>
    <t>8.      Equity Letter</t>
  </si>
  <si>
    <t>a.      Letter of interest with the anticipated price based on the market at time of the Application.</t>
  </si>
  <si>
    <t>9.      Novogradac Rent Limits</t>
  </si>
  <si>
    <t>a.      Provide Novogradac Rent and Income Calculator results for the project (Novogradac calculator available on MBOH’s website)(if HOME or HTF select the box).</t>
  </si>
  <si>
    <t>10.  Utility Schedule</t>
  </si>
  <si>
    <t>a.      Copy of schedule used in uniapp.</t>
  </si>
  <si>
    <t>11.  Qualified Management Company Agreement</t>
  </si>
  <si>
    <t xml:space="preserve">a.      Provide a copy of the written agreement evidencing the company’s commitment to provide management services. </t>
  </si>
  <si>
    <t>b.      Upon written notice from MBOH that the Management Company is not a Qualified Management Company, the Applicant must submit to MBOH within ten (10) days a written designation of a Qualified Management Company and a copy of the written agreement.</t>
  </si>
  <si>
    <t>12.  Management Education Certifications</t>
  </si>
  <si>
    <t xml:space="preserve">13.  Full Market Study </t>
  </si>
  <si>
    <t>a.      Prepared and signed by a disinterested third-party analyst.</t>
  </si>
  <si>
    <t>b.      Market Studies must be completed within six (6) months prior to the submission date of the Application, must have the market analyst complete a physical inspection of the market area within one (1) year of the Application and must adhere to minimum market study requirements in the MBOH Market Study Requirements.</t>
  </si>
  <si>
    <t>14.  Market Analyst Certification Form</t>
  </si>
  <si>
    <t>15.  Market Study Summary Sheet</t>
  </si>
  <si>
    <t>16.  CMA / Appraisal</t>
  </si>
  <si>
    <t>17.  Site Plan</t>
  </si>
  <si>
    <t>18.  Preliminary Floor Plan</t>
  </si>
  <si>
    <t>a.      Design Professional’s preliminary floor plan and elevations/photos of existing properties for the Project.</t>
  </si>
  <si>
    <t>a.      Explain how the project will meet the broadband requirements.</t>
  </si>
  <si>
    <t>b.      Infrastructure installation is required for all New Construction and Substantial Rehabilitation developments. If this requirement is unfeasible the Applicant must submit a waiver request. This request must contain justification and detailed documentation.</t>
  </si>
  <si>
    <t xml:space="preserve">b.      Narrative references to the Market Study must cite the specific page and paragraph of the Market Study. </t>
  </si>
  <si>
    <t>a.      For Applications seeking to qualify for the non-profit set aside.</t>
  </si>
  <si>
    <t xml:space="preserve">·   A copy of the IRS determination letter documenting such organization’s 501(c)(3) or (4) status. </t>
  </si>
  <si>
    <t>·   An affidavit by the organization’s managing partner or member certifying that the organization is not and during the Compliance Period will not be affiliated with or controlled by a for-profit organization.</t>
  </si>
  <si>
    <t>·   Documentation that one of the exempt purposes of the organization includes the fostering of low-income housing.</t>
  </si>
  <si>
    <t>a.      A Capital Needs Assessment (CNA) for rehabilitation applications on the USDA Rural Development Capital Needs Assessment template or similar form</t>
  </si>
  <si>
    <t>b.      A minimum of a 15 year projection for all capital needs that will be replaced, refinished, repaired, upgraded or otherwise rehabilitated.</t>
  </si>
  <si>
    <t xml:space="preserve">c.       Detailed narrative explaining the scope, details and expectations of the Rehabilitation. </t>
  </si>
  <si>
    <t xml:space="preserve">d.      All items will be listed and identified by unit number. </t>
  </si>
  <si>
    <t>e.      The CNA must be less than 1 year old as of the date of Application submission or include an update within the most recent 6 months.</t>
  </si>
  <si>
    <t xml:space="preserve">·   a preliminary relocation plan addressing the logistics of moving tenants out of their residences and providing temporary housing during the Rehabilitation, and </t>
  </si>
  <si>
    <t>·   the probable length time tenants will be out of their units, and/or replacement and returning tenants to their residences upon completion of the Rehabilitation or replacement.</t>
  </si>
  <si>
    <t xml:space="preserve">a.      For Applications proposing a property tax exemption for rental housing providing affordable housing to lower-income tenants pursuant to Mont. Code Ann. § 15-6- 221, include documentation of intent to request that the local government unit where the property is located conduct a public hearing as required. </t>
  </si>
  <si>
    <t xml:space="preserve">b.      If the Application does not include such documentation, MBOH will underwrite the Project as if no exemption was or will be received. </t>
  </si>
  <si>
    <t>Above items are required, items below are required if applicable</t>
  </si>
  <si>
    <t>Units needed for Targeted AMI's</t>
  </si>
  <si>
    <t>Funding Entity Contact</t>
  </si>
  <si>
    <t>Contact Email</t>
  </si>
  <si>
    <t>HC Building by Building Basis Allocation (8609)</t>
  </si>
  <si>
    <t>HC 10% Calculation</t>
  </si>
  <si>
    <t>company, tax attorney or architect.</t>
  </si>
  <si>
    <t>*If yes, provide a description of your role.</t>
  </si>
  <si>
    <t>or have had any projects complete the qualified contract process? This would not include the management</t>
  </si>
  <si>
    <t>(Include in process projects in Montana and other states here.)</t>
  </si>
  <si>
    <t>HOME UNIT RENTS</t>
  </si>
  <si>
    <t>SPONSOR APPLICATION</t>
  </si>
  <si>
    <t>The applicant agrees to, at all times, comply with all applicable federal, state and local laws, rules and regulations now provided or which may be hereafter provided including, but not limited to the State of Montana Workers’ Compensation Act; the Fair Housing Act of 1988; and the State of Montana Landlord/Tenant Act.  The applicant agrees to obtain all necessary state and local approvals and permits required for the project and will develop and operate the project in conformance with the laws of the State of Montana.</t>
  </si>
  <si>
    <t xml:space="preserve">I hereby certify that all funding sources and uses are included and are true and correct. </t>
  </si>
  <si>
    <t>The undersigned hereby certifies that the information set forth in this form, and in any attachments in support hereof, is true, correct, and complete to the best of his/her knowledge and belief.</t>
  </si>
  <si>
    <t>Changes will be submitted on the current Uniform Application within 30 days.  Changes must be sent to:</t>
  </si>
  <si>
    <t>dochdmf@mt.gov</t>
  </si>
  <si>
    <t xml:space="preserve"> Legal Owner:</t>
  </si>
  <si>
    <t>Title:</t>
  </si>
  <si>
    <t>Signature:</t>
  </si>
  <si>
    <t>Signatory Name:</t>
  </si>
  <si>
    <t>RELEASE OF INFORMATION</t>
  </si>
  <si>
    <t>AUTHORIZATION</t>
  </si>
  <si>
    <t>Name:</t>
  </si>
  <si>
    <t>Consultant</t>
  </si>
  <si>
    <t>Management Company</t>
  </si>
  <si>
    <t>Does the entity reply to correspondence timely?</t>
  </si>
  <si>
    <t>Were there any compliance issues in the last 3 years?</t>
  </si>
  <si>
    <t>Were there any 8823's issued in the last 3 years?</t>
  </si>
  <si>
    <t>Are the property(s) listed in compliance?</t>
  </si>
  <si>
    <t>Are there any comments you would like to share?</t>
  </si>
  <si>
    <t>Any comments on the development or completion of the attached project list?</t>
  </si>
  <si>
    <t>Prepared by:</t>
  </si>
  <si>
    <t>INFORMATION</t>
  </si>
  <si>
    <t>REQUEST</t>
  </si>
  <si>
    <t>INDEMNIFICATION &amp; CERTIFICATION</t>
  </si>
  <si>
    <t>https://housing.mt.gov/Payments</t>
  </si>
  <si>
    <t>mark an "x" or "na" below if not applicable</t>
  </si>
  <si>
    <t>mark an "x" in each box to verify it is included</t>
  </si>
  <si>
    <t>1.      Application Fee</t>
  </si>
  <si>
    <t>Exhibit A</t>
  </si>
  <si>
    <t>TEAM MEMBER #4</t>
  </si>
  <si>
    <t>Protect</t>
  </si>
  <si>
    <t>total sq ft</t>
  </si>
  <si>
    <t>Per Unit</t>
  </si>
  <si>
    <t>Will it be construction only or convert to perm?</t>
  </si>
  <si>
    <t>Months to Absorb</t>
  </si>
  <si>
    <t>Projects Owned, Developed or Managed by any member of the Development/Ownership Team in any state:</t>
  </si>
  <si>
    <t>Are any members of the development team or ownership entity involved in a qualified contract process currently</t>
  </si>
  <si>
    <t>10% Itemized Costs</t>
  </si>
  <si>
    <t>*- Projects could be listed under multiple team members but that is fine.</t>
  </si>
  <si>
    <t>Will project be exempt from property taxes?</t>
  </si>
  <si>
    <t>Mark with an "x" that each tab has been completed or "na" if not applicable</t>
  </si>
  <si>
    <t>sq/ft proj tab</t>
  </si>
  <si>
    <t>HC Amenities</t>
  </si>
  <si>
    <t>If your project includes space for supportive services component please complete the following breakout</t>
  </si>
  <si>
    <t>50% (Low HM)</t>
  </si>
  <si>
    <t>Maximum per unit subsidy effective:</t>
  </si>
  <si>
    <t>Determine Number of HOME Units</t>
  </si>
  <si>
    <t>Determine Number of HTF Units</t>
  </si>
  <si>
    <t>Using the information above, enter the rent structure for the Project.  When blending HOME and LIHTC rents, the most restrictive rent standard applies.  If the proposal has project-based rental assistance, use the applicable contract rent.  For further guidance contact Community Housing staff.</t>
  </si>
  <si>
    <t>Using the information above, enter the rent structure for the Project.  When blending HTF and LIHTC rents, the most restrictive rent standard applies.  If the proposal has project-based rental assistance, use the applicable contract rent.  For further guidance contact Community Housing staff.</t>
  </si>
  <si>
    <t>The schedule below MUST match the rent schedule provided in the Financial tab of the Uni-App and include the Low and High HOME rent units</t>
  </si>
  <si>
    <t xml:space="preserve">Proposed Rent Structure for </t>
  </si>
  <si>
    <t>The schedule below MUST match the rent schedule provided in the Financial tab of the Uni-App and include the HTF rent units</t>
  </si>
  <si>
    <t>Application Fee: (annual tax credits requested times 1.0%)</t>
  </si>
  <si>
    <t>Reservation Fee: (annual tax credits awarded times 10%)</t>
  </si>
  <si>
    <t>Only paid if awarded 9% credits and as directed by reservation agreement</t>
  </si>
  <si>
    <t>42M Fee: (annual tax credits awarded times 4%)</t>
  </si>
  <si>
    <t>Only paid when 42M letter is issued for 4% credits</t>
  </si>
  <si>
    <t>Cold Weather Development</t>
  </si>
  <si>
    <t>a.      Organizational document of the entity that will have legal ownership of the project from the state where it is registered or other documents acceptable to Montana Housing.</t>
  </si>
  <si>
    <t>b.       Organizational Owners Chart, including the following:</t>
  </si>
  <si>
    <t xml:space="preserve">        -       Legal Name of Entities at all ownership levels</t>
  </si>
  <si>
    <t xml:space="preserve">        -       Type of Entity (i.e. LLC, LP, LLP etc.)</t>
  </si>
  <si>
    <t xml:space="preserve">        -       State organized</t>
  </si>
  <si>
    <t xml:space="preserve">        -       Principles of each entity</t>
  </si>
  <si>
    <t xml:space="preserve">        -       Ownership percentage of each entity and principle</t>
  </si>
  <si>
    <t>BUDGET (COSTS)</t>
  </si>
  <si>
    <t>i.e. HC/HOME/HTF Application, Project Update, HC 10%, Final Cost Cert (8609)</t>
  </si>
  <si>
    <t>Income Restricted Units</t>
  </si>
  <si>
    <t>Do they materially participate for the compliance period?</t>
  </si>
  <si>
    <t>Are they affiliated or controlled by a for-profit?</t>
  </si>
  <si>
    <t>(documentation required under threshold)</t>
  </si>
  <si>
    <t xml:space="preserve">interest with any of the other project team members (including ownership interest in construction company or </t>
  </si>
  <si>
    <t>If "yes" explain in detail in the Environmental tab.</t>
  </si>
  <si>
    <t>Meets Fair Housing Accessibility</t>
  </si>
  <si>
    <t>504 Accessibility</t>
  </si>
  <si>
    <t>Anti-displacement and Relocation Assistance plan?</t>
  </si>
  <si>
    <t>Please list sources of permanent funding for the project. List the entity and program for each source.</t>
  </si>
  <si>
    <t>(i.e. 50%,60%)</t>
  </si>
  <si>
    <t>(i.e. HM / 2)</t>
  </si>
  <si>
    <t>Role (i.e. dev/owner</t>
  </si>
  <si>
    <t>Cultural facilities, Cultural Uniqueness &amp; Diversity</t>
  </si>
  <si>
    <t xml:space="preserve">Hazardous Facilities (e.g., power lines, hazardous waste sites, acceptable distance </t>
  </si>
  <si>
    <t xml:space="preserve">Wetlands Protection (Identify any wetlands within one mile of the boundary of the </t>
  </si>
  <si>
    <t xml:space="preserve">Vegetation &amp; Wildlife Species &amp; Habitats, Including Fish (e.g., terrestrial, avian and </t>
  </si>
  <si>
    <t xml:space="preserve">Noise - suitable separation between noise sensitive activities (such as residential </t>
  </si>
  <si>
    <t>Energy Resources - Consumption and Conservation</t>
  </si>
  <si>
    <t>Lead Based Paint, Asbestos and/or Mold</t>
  </si>
  <si>
    <t>Transportation Networks and Traffic Flow Conflicts (e.g., rail: auto including local</t>
  </si>
  <si>
    <t>Total Years of Affordability:</t>
  </si>
  <si>
    <t>Annual Tax Credits Requested or Awarded (by type) competitive</t>
  </si>
  <si>
    <t>Annual Tax Credits Requested (by type) non-competitive</t>
  </si>
  <si>
    <t>Submit Payment through Electronic System at application</t>
  </si>
  <si>
    <t>Minimum rehabilitation:</t>
  </si>
  <si>
    <t>Hotspot/Wi-Fi</t>
  </si>
  <si>
    <t>Is the entity currently developing any property(s)?</t>
  </si>
  <si>
    <t>If yes, have they been resolved?</t>
  </si>
  <si>
    <t>Eligible</t>
  </si>
  <si>
    <t>Is eligible basis used on 8609 less than actual Eligible bases?</t>
  </si>
  <si>
    <t>****If Project has no other rent limit requirements, skip to Step 5 ****</t>
  </si>
  <si>
    <t>Provide the other affordable housing rent limits for your project area:</t>
  </si>
  <si>
    <t>Other Affordable Rent Limits</t>
  </si>
  <si>
    <t>Paste Sources History here:</t>
  </si>
  <si>
    <t>Paste Uses History here:</t>
  </si>
  <si>
    <t>* - include all required and optional items in the CNA and any add'l items added by the project.</t>
  </si>
  <si>
    <t>Eligible to Rec</t>
  </si>
  <si>
    <t>based on Credits</t>
  </si>
  <si>
    <t>NOTE: A separate line should be used for each year of a multiple year allocation as well as if a acquisition and rehabilitation.</t>
  </si>
  <si>
    <t>Description</t>
  </si>
  <si>
    <t xml:space="preserve">    2. Select: </t>
  </si>
  <si>
    <t xml:space="preserve">    1. Select: </t>
  </si>
  <si>
    <t xml:space="preserve">    3. Select: </t>
  </si>
  <si>
    <t xml:space="preserve">    4. Select: </t>
  </si>
  <si>
    <t>b.      If the project is targeting higher incomes please specifically select these options:</t>
  </si>
  <si>
    <t>Organization</t>
  </si>
  <si>
    <t>Name and Title</t>
  </si>
  <si>
    <t>Notes:</t>
  </si>
  <si>
    <t>a.      Documentation that at least one member of the Management Company and one other member of the Development Team who is directly and actively involved with the Project has been trained by a Nationally Recognized LIHTC Compliance Training Company within the preceding four years.</t>
  </si>
  <si>
    <t>c.      Documents the following: Vacancy Rate is at or below 7%; Absorption Rate is less than 5 months; and Rents are at least 10% below adjusted market rents.</t>
  </si>
  <si>
    <t>c.       Signature block for the project in a Word document.</t>
  </si>
  <si>
    <t xml:space="preserve">a.      Addressing each of the Development Evaluation Criteria, demonstrating how the Application meets each of these criteria, and providing a specific explanation. </t>
  </si>
  <si>
    <t>a. Project Based Rental Subsidy contract or other documentation</t>
  </si>
  <si>
    <t>b. Small Town / Tribal documentation</t>
  </si>
  <si>
    <t>Development Evaluation Criteria and Selection</t>
  </si>
  <si>
    <t>1.        Factors Considered by the Board</t>
  </si>
  <si>
    <t>2.        Lower Income Tenants</t>
  </si>
  <si>
    <t xml:space="preserve">Applications must comply with one of the subsections below. </t>
  </si>
  <si>
    <t>The Project has existing or committed project-based rental subsidy for at least 50% of the units. The Application must provide a copy of the relevant contract or other documentary proof of subsidy from the provider. MBOH staff will verify claimed subsidies with the funding source</t>
  </si>
  <si>
    <t>Average Income Targeted</t>
  </si>
  <si>
    <t>Average Income from Financial tab</t>
  </si>
  <si>
    <t>3.        Project Characteristics</t>
  </si>
  <si>
    <t>Small Town / Tribal Designation Area</t>
  </si>
  <si>
    <t>Affordable Housing Stock</t>
  </si>
  <si>
    <t>The Application proposes the preservation of existing affordable housing stock (including as part of a local (not national, state or regional) community revitalization plan or similar plan).</t>
  </si>
  <si>
    <t>The Application proposes the adaptive re-use and/or rehabilitation of buildings with local, state, tribal and/or federal historic preservation designations</t>
  </si>
  <si>
    <t>4.        Local Involvement</t>
  </si>
  <si>
    <t>Qualified Census Tract / Local Community Revitalization Plan</t>
  </si>
  <si>
    <t>The Project is located in a qualified census tract (“QCT”), and its development contributes to or involves existing housing as part of a local (not national, state or regional) community revitalization plan or similar plan. The Application must include any such local community revitalization plan and identify where in the plan such existing housing may be found</t>
  </si>
  <si>
    <t>Communication / Relationships</t>
  </si>
  <si>
    <t>6.        Tenant Populations with Special Housing Needs</t>
  </si>
  <si>
    <t>Family Projects</t>
  </si>
  <si>
    <t>An Application for a family Project will commit to targeting or meeting at least 10% of its units for at least one of the following identified needs: individuals with children or large families (three or more bedrooms); meeting Section 504 fully accessible requirements (other than features for persons with hearing or visual disabilities, which can be limited to 5% of units); targeted as Permanent Supportive Housing for persons with disabilities (Application must describe the strategy that will be used to market available units to disabled persons throughout the Extended Use Period); or targeted to veterans, victims of domestic violence, or youth aging out of foster care. Units may be counted more than once or in more than one category. For Permanent Supportive Housing, Owners and Management Companies will: not give a preference based on disability type (actual or perceived) or being a client of a particular service provider; use standard leases with the same rights available to and responsibilities expected of other households, including duration of tenancy (cannot be transitional); ensure participation in any supportive services is entirely voluntary (not a formal or implied condition of occupancy); not segregate units within the Project; and not engage in medical, therapeutic, or other activities regulated by the U.S. Centers for Medicare &amp; Medicaid Services with respect to the tenants.</t>
  </si>
  <si>
    <t>Elderly Projects</t>
  </si>
  <si>
    <t>Application for a new construction Elderly Project (as defined in federal law) will meet Section 504 fully accessible requirements on 20% of units (other than features for persons with hearing or visual disabilities, which can be limited to 10% of units).</t>
  </si>
  <si>
    <t>Vacancy Rate</t>
  </si>
  <si>
    <t>Other:   Market Study Data (from summary)</t>
  </si>
  <si>
    <t>Acheivable/ Comparable Market Rents</t>
  </si>
  <si>
    <t>Average Market Rent</t>
  </si>
  <si>
    <t>Average Project Rent</t>
  </si>
  <si>
    <t>Income and Rent Level Targeting.</t>
  </si>
  <si>
    <t>Project-Based Rental Subsidy.</t>
  </si>
  <si>
    <t>Local Involvement</t>
  </si>
  <si>
    <t>Green Building and Energy Conservation Standards</t>
  </si>
  <si>
    <t>Tenant Populations with Special Housing Needs</t>
  </si>
  <si>
    <t>QCT / Local Community Revitalization Plan</t>
  </si>
  <si>
    <t>Total Rehab per Uses Tab</t>
  </si>
  <si>
    <t>Total Rehab this Page</t>
  </si>
  <si>
    <t>TIN #</t>
  </si>
  <si>
    <t>PROTECTED</t>
  </si>
  <si>
    <t>Boost for discretionary, QCT* or DDA*? If "Yes" enter 130%.</t>
  </si>
  <si>
    <t>Administrative:</t>
  </si>
  <si>
    <t>a. Management</t>
  </si>
  <si>
    <t>b. Other</t>
  </si>
  <si>
    <t>Operating:</t>
  </si>
  <si>
    <t>Maintenance:</t>
  </si>
  <si>
    <t>Total Operating Expenses</t>
  </si>
  <si>
    <t xml:space="preserve">Annual Replacement </t>
  </si>
  <si>
    <t>GRAND TOTAL EXPENSES</t>
  </si>
  <si>
    <t>Permanent Support Services</t>
  </si>
  <si>
    <t>Describe the Supportive Services that will be provided:</t>
  </si>
  <si>
    <t>Costs Included in Total Development Budget for PSS</t>
  </si>
  <si>
    <t>Permanent Supportive Services (PSS)</t>
  </si>
  <si>
    <t>Amount</t>
  </si>
  <si>
    <t>PSS Income</t>
  </si>
  <si>
    <t>PSS Expenses</t>
  </si>
  <si>
    <t>PSS Operating Budget</t>
  </si>
  <si>
    <t>Income (Loss) to the Project</t>
  </si>
  <si>
    <t>(if applicable)</t>
  </si>
  <si>
    <t>Primary Utilities Paid by:</t>
  </si>
  <si>
    <t>Provider</t>
  </si>
  <si>
    <t>Commitment</t>
  </si>
  <si>
    <t>Start Date</t>
  </si>
  <si>
    <t>End date</t>
  </si>
  <si>
    <t>Source(s) of Supportive Services</t>
  </si>
  <si>
    <t>Total Amount</t>
  </si>
  <si>
    <t>Managing Partner(s) or Member(s)</t>
  </si>
  <si>
    <t>(i.e. 9%/4%)</t>
  </si>
  <si>
    <t>Boost 100 or 130%</t>
  </si>
  <si>
    <t>Basis Boost</t>
  </si>
  <si>
    <t>Needed</t>
  </si>
  <si>
    <t>(double click icon to open template)</t>
  </si>
  <si>
    <t>(you can use your own template as long it includes the same information)</t>
  </si>
  <si>
    <t xml:space="preserve">Applications must comply with this section. </t>
  </si>
  <si>
    <t>Period</t>
  </si>
  <si>
    <t>Energy Savings Design</t>
  </si>
  <si>
    <t>Source:</t>
  </si>
  <si>
    <t>UEI #</t>
  </si>
  <si>
    <t>An Application will qualify with respect to an amenity or service if a grocery store (convenience store does not count); or medical services appropriate and available to all prospective tenants (e.g., hospital, doctor offices, etc.) and are one of the following: A Project is located within 1½ miles of the specified amenity or essential service; Public or contracted transportation (not including taxi or school bus service) is reasonably available to the specified amenity or service (i.e., the Project is located within ¼ mile of fixed bus stop or on a same day call basis) (or letter from provider committing to establish such service); or Where applicable, the specified amenity or service is available via a no-charge delivery service to the Project Location (all distances must be as specified in the Project’s market study). For scattered site projects, all site locations must meet the criteria.</t>
  </si>
  <si>
    <t>If less than $10 million 25 basis points</t>
  </si>
  <si>
    <t>If $10 million or more 20 basis points</t>
  </si>
  <si>
    <t>Issuer Fee and 42M Fee paid at bond issuance/closing (estimate):</t>
  </si>
  <si>
    <t xml:space="preserve">(paid at bond issuance/closing and annually there after on August 1st) </t>
  </si>
  <si>
    <t>150 basis points</t>
  </si>
  <si>
    <t>42M Fee:</t>
  </si>
  <si>
    <t xml:space="preserve">(paid at bond issuance/closing) </t>
  </si>
  <si>
    <t>annual credits x 4%</t>
  </si>
  <si>
    <t>If Long-Term Conduit Fee is:</t>
  </si>
  <si>
    <t>If Short-Term Conduit Fee is:</t>
  </si>
  <si>
    <t>Conduit Bond Policy:</t>
  </si>
  <si>
    <t>https://housing.mt.gov/Multifamily-Development/Multifamily-Funding-Sources</t>
  </si>
  <si>
    <t xml:space="preserve">All processes can be found here: </t>
  </si>
  <si>
    <t>https://housing.mt.gov/Multifamily-Development/Housing-Credit/Housing-Credit-Application-and-Process</t>
  </si>
  <si>
    <t>L</t>
  </si>
  <si>
    <t>% Financed</t>
  </si>
  <si>
    <t>with Tax</t>
  </si>
  <si>
    <t>Exempt Bds*</t>
  </si>
  <si>
    <t>NOTE: If the project is acquisition/rehabilitation - a separate line will need to be completed for both acquisition and rehabilitation.</t>
  </si>
  <si>
    <t>* - Percentage of the aggregate basis financed with tax-exempt bonds.</t>
  </si>
  <si>
    <t>Type</t>
  </si>
  <si>
    <t>(New, Acq</t>
  </si>
  <si>
    <t>or Rehab)</t>
  </si>
  <si>
    <t>Year of the</t>
  </si>
  <si>
    <t>1st Credit</t>
  </si>
  <si>
    <t>This project is eligible for the Federal Non-Profit set-aside.</t>
  </si>
  <si>
    <t>Application</t>
  </si>
  <si>
    <t>Award</t>
  </si>
  <si>
    <t>Reservation Agreement</t>
  </si>
  <si>
    <t>Carryover</t>
  </si>
  <si>
    <t>10% Cost Certification</t>
  </si>
  <si>
    <t>8609 Submission</t>
  </si>
  <si>
    <t>Closing (bonds, lender, investor etc.)</t>
  </si>
  <si>
    <t>Ground Breaking</t>
  </si>
  <si>
    <t>Grand Opening</t>
  </si>
  <si>
    <t>Date Occupied</t>
  </si>
  <si>
    <t>or Projected</t>
  </si>
  <si>
    <t>Occupation</t>
  </si>
  <si>
    <t xml:space="preserve">MF = </t>
  </si>
  <si>
    <t>Home Investment Partnership</t>
  </si>
  <si>
    <t>Federal Housing Trust Fund</t>
  </si>
  <si>
    <t>Housing Credits LIHTC</t>
  </si>
  <si>
    <t xml:space="preserve">CTMH = </t>
  </si>
  <si>
    <t xml:space="preserve">HOME = </t>
  </si>
  <si>
    <t xml:space="preserve">HTF = </t>
  </si>
  <si>
    <t xml:space="preserve">HC = </t>
  </si>
  <si>
    <t xml:space="preserve">BD = </t>
  </si>
  <si>
    <t>Coal Trust Multifamily Homes</t>
  </si>
  <si>
    <t xml:space="preserve">HMF = </t>
  </si>
  <si>
    <t>Housing Montana Fund</t>
  </si>
  <si>
    <t xml:space="preserve">Tax Exempt Bonds </t>
  </si>
  <si>
    <t>Multifamily Loan</t>
  </si>
  <si>
    <t>All MF - HC, BD, CT, HMF and MF Tabs</t>
  </si>
  <si>
    <t>All Cost and Fee Limits</t>
  </si>
  <si>
    <t>All Unit by Unit Breakdown</t>
  </si>
  <si>
    <t>Housing Credits and Bonds</t>
  </si>
  <si>
    <t>Mobile Home Parks</t>
  </si>
  <si>
    <t>due at closing</t>
  </si>
  <si>
    <t>* - Submit data base of other mobile home lots in the state.</t>
  </si>
  <si>
    <t>* - lot map or layout</t>
  </si>
  <si>
    <t>* - if no HC, use narrative to discuss how project is structured etc.</t>
  </si>
  <si>
    <t>* - appraisal required for all loans before closing</t>
  </si>
  <si>
    <t>**    If mobile home park enter lot numbers.</t>
  </si>
  <si>
    <t>**    If field is not applicable leave blank or enter na.</t>
  </si>
  <si>
    <t>If any fields are not applicable leave blank or enter na.</t>
  </si>
  <si>
    <t>The undersigned hereby makes application to Montana Housing (MH) for reservation or allocation of federal low-income housing tax credit or other program as set forth in the attached application.</t>
  </si>
  <si>
    <t>The undersigned acknowledges and understands that the Montana Housing does not and will not make any representations concerning the qualification of any building for the federal low-income housing tax credit or the ability of any owner of a building to use such credit to offset federal income taxes if applicable.</t>
  </si>
  <si>
    <t xml:space="preserve">The undersigned agrees that Montana Housing will not be held liable for any representations made to the undersigned or any persons involved in the project relating to the owner’s or other persons’ participation in Montana Housing’s Low-Income Housing Tax Credit Program or other program with respect to the project described in this application, and therefore, the undersigned assumes the risk of all damages, losses, costs and expenses related thereto.  </t>
  </si>
  <si>
    <t>The undersigned agrees to indemnify and hold harmless Montana Housing including any member, officer, employee or representative thereof (collectively, the “Indemnified Parties”) against any and all claims, suits, losses, damages, costs (including attorneys’ fees) and expenses of any kind that the Indemnified Parties, or any of them, may hereinafter suffer, incur or pay arising out of:  (i) this Application or use of information therein,  (ii) the participation of any person in the Low-Income Housing Tax Credit Program or other program in connection with the project described in this Application;  (iii) any allocation or reservation of tax credits to any building(s) in such project; and/or  (iv) the financing, acquisition, construction and/or rehabilitation or operation of such project.</t>
  </si>
  <si>
    <t>The applicant represents and warrants that it has made all disclosures required by the Montana Housing with respect to the Applicant, the Developer, each General Partner, and/or each party to a Joint Venture, as the case may be, being a Related Party, having an Identity of Interest, being Affiliated With, or Controlled by or in Control Of other members of the Development Team as more fully described in the Qualified Allocation Plan or other program documents.</t>
  </si>
  <si>
    <t>The undersigned hereby acknowledges and agrees that this form and the attached application will be submitted to and a copy retained electronically by Montana Housing, and that such electronically submitted and retained copies may be relied upon and shall be effective as if they were the originals of such documents.</t>
  </si>
  <si>
    <t xml:space="preserve">The applicant agrees to immediately notify the Montana Housing in writing if there is any change in the Project including but not limited to the Applicant or any member of the development team, the financing proposed, or the unit composition. Any changes will be reported to the Board throughout the development period. </t>
  </si>
  <si>
    <t>The undersigned acknowledges and agrees that this release authorization will be submitted to and retained electronically by Montana Housing and that a copy hereof may be relied upon and shall be effective as if it were the original.</t>
  </si>
  <si>
    <t>HC&amp;BD Housing Credit &amp; Bond Information</t>
  </si>
  <si>
    <t>HC and BD only Tabs</t>
  </si>
  <si>
    <t>Community Development Block Grant</t>
  </si>
  <si>
    <t xml:space="preserve">CDBG = </t>
  </si>
  <si>
    <t>Multi-family no Credits or Bonds</t>
  </si>
  <si>
    <t>Coal Trust Multifamily Homes Program</t>
  </si>
  <si>
    <t>Multifamily Loan Program</t>
  </si>
  <si>
    <t>Conduit Bond Program</t>
  </si>
  <si>
    <t>Credits Allocated to this Team Member</t>
  </si>
  <si>
    <t>All applicable tabs will be filled out at initial application.</t>
  </si>
  <si>
    <t xml:space="preserve">If the Uniform Application being submitted is an update or in a later phase, tabs with an </t>
  </si>
  <si>
    <t>asterisk * do not need to be updated.</t>
  </si>
  <si>
    <t>All Sponsor Application Indemnification &amp; Certification *</t>
  </si>
  <si>
    <t>All Release of Information Authorization *</t>
  </si>
  <si>
    <t>All Threshold *</t>
  </si>
  <si>
    <t>HC Development Evaluaiton Criteria and Selection *</t>
  </si>
  <si>
    <t>HC Cumulative Credit Maximum *</t>
  </si>
  <si>
    <t>Environmental Checklist *</t>
  </si>
  <si>
    <t>1. Development Team Experience *</t>
  </si>
  <si>
    <t>2. Cold Weather Experience *</t>
  </si>
  <si>
    <t>List Land Value in pink cell: (the highest value of what is shown in the comparative market analysis, appraisal or arm's length sale) Not included in Total Project Costs, compare to cost below:</t>
  </si>
  <si>
    <t xml:space="preserve">Projected Replacement Reserve per Unit ($350 minimum):  </t>
  </si>
  <si>
    <t>The Development Evaluation Criteria are only one of several considerations the MBOH Board takes into account and do not control the selection of Projects that will receive an Award of Credits. For purposes of this QAP and selections, Awards and Allocations, the Selection Criteria include all the requirements, considerations, factors, limitations, Development Evaluation Criteria, set asides, priorities and data set forth in this QAP and all federal requirements.
In addition to Development Evaluation Criteria in the following subsections, the MBOH Board may consider the following factors in selecting Applications: geographical distribution; rural or urban location; QCT or DDA location; overall income levels targeted by the Projects (including but not limited to deeper targeting of income levels); need for affordable housing in the community (including but not limited to current Vacancy Rates); Rehabilitation of existing low-income housing stock; sustainable energy savings initiatives; financial and operational ability of the Applicant to fund, complete and maintain the Project through the Extended Use Period; past performance of an Applicant in initiating and completing Tax Credit Projects; cost of construction, land and utilities, including but not limited to costs/Credits per square foot/unit; the Project is being developed in or near a historic downtown neighborhood; frequency of Awards in the respective areas where Projects are located; preservation of project rental assistance or retention or addition of Section 811 units in or to an existing project; and/or augmentation and/or sources of funds.</t>
  </si>
  <si>
    <t xml:space="preserve">Projects applying for 4% Credits, or with the Average Income set aside will be allowed to have a weighted average income target of 60% or below. Average Income will not be allowed unless 100% of the units are restricted. </t>
  </si>
  <si>
    <r>
      <t>Income and Rent Level Targeting</t>
    </r>
    <r>
      <rPr>
        <sz val="10"/>
        <rFont val="Calibri"/>
        <family val="2"/>
      </rPr>
      <t>.</t>
    </r>
  </si>
  <si>
    <r>
      <t>Project-Based Rental Subsidy</t>
    </r>
    <r>
      <rPr>
        <sz val="10"/>
        <rFont val="Calibri"/>
        <family val="2"/>
      </rPr>
      <t>.</t>
    </r>
  </si>
  <si>
    <r>
      <t>The site is located in a municipality with a population of less than 10,000 in accordance to the population figures provided by the 2020 American Community Survey and or the site is located in a tribal designated area which is defined as an area of land within an</t>
    </r>
    <r>
      <rPr>
        <sz val="10"/>
        <color rgb="FF202124"/>
        <rFont val="Calibri"/>
        <family val="2"/>
      </rPr>
      <t xml:space="preserve"> Indian reservation that is held and governed by a federally recognized Native American tribal nation.</t>
    </r>
  </si>
  <si>
    <t>Rents at 20% are allowed to income qualify up to 29%, 30% are allowed to income qualify up to 39%; 40% are allowed to income qualify to 49% AMI; 50% are allowed to income qualify to 55% AMI (40-60 election must apply).</t>
  </si>
  <si>
    <t xml:space="preserve">The units in a Project with any minimum set aside (i.e., 20-50 or 40-60) will reflect a weighted Average Income targeted of 53% or below. </t>
  </si>
  <si>
    <t>Application includes documentation of at least one of the following forms of local community input, as shown by evidence provided in the Application: local neighborhood meetings held expressly for this Application; local charrettes held expressly for this Application with supporting documents, concept drawings, and input from local community; other appropriate form of local community input specifically designed to gather local community input for this Application; and/or City or County Commission meeting. In order to qualify the event must meet the following criteria: not part of another public or design meeting unless the minutes demonstrate that a portion of the meeting was specifically dedicated to community input for this Application; Application includes minutes, copies of any written or electronic comments received, and documentation outreach efforts; held within 6 months before the Application deadline.</t>
  </si>
  <si>
    <t>The Application includes a commitment by a local entity to provide of at least one of the following: screening and referring of individuals as prospective tenants; on-site service coordination to Project tenants; donation of land or sale at a reduced price; funds to develop infrastructure or for other uses; significant waivers of local government fees; or other forms of significant monetary or in-kind support. For purposes of this item, a local entity includes a provider serving the Project locality from a physical office in the region of the state where the Project is located even if the provider does not maintain an office in the Project locality.</t>
  </si>
  <si>
    <t>5.        Design Requirements</t>
  </si>
  <si>
    <t xml:space="preserve">Refer to the Design Appendix for applicable design requirements. Any requirement deemed mandatory is required for all Projects. A staff discretionary waiver or exception is allowed on any item in the Design Appendix (except where otherwise stated), pending justification documentation from the developer. Must demonstrate substantial cause if not meeting the minimum requirements. </t>
  </si>
  <si>
    <t>FULL APPLICATION ( Column D Only)</t>
  </si>
  <si>
    <t>8609 ( Column F-I)</t>
  </si>
  <si>
    <t>MANDATORY</t>
  </si>
  <si>
    <t xml:space="preserve">No. </t>
  </si>
  <si>
    <t>✔</t>
  </si>
  <si>
    <t>Item</t>
  </si>
  <si>
    <t>SHEET #</t>
  </si>
  <si>
    <t>INITIAL FOR COMPLETE CONSTRUCTION</t>
  </si>
  <si>
    <t>I.A.1</t>
  </si>
  <si>
    <t xml:space="preserve">PROVIDE 5% OF PROJECT TOTAL # OF UNITS AS “ACCESSIBLE” AS DEFINED IN THE INTERNATIONAL BUILDING CODE (IBC); ICC ANSI – APPLICABLE ADOPTED GOVERNING
CODE; EVEN WHEN PROJECT FUNDING DOES NOT REQUIRE SECTION 504. </t>
  </si>
  <si>
    <t>X#.#</t>
  </si>
  <si>
    <t>OWNER</t>
  </si>
  <si>
    <t>I.A.2</t>
  </si>
  <si>
    <t>PROVIDE OPEN AREA UNDER SINK, WORKSPACE AND LAV IN THE “ACCESSIBLE” UNIT.</t>
  </si>
  <si>
    <t>I.A.3</t>
  </si>
  <si>
    <t>ALL UNITS LABELED AS “ACCESSIBLE” OR TYPE “A” OR “B” SHALL HAVE WATER CLOSET FLUSH CONTROLS ON OPEN SIDE OF ROOM– REQUIRED.</t>
  </si>
  <si>
    <t>I.A.4</t>
  </si>
  <si>
    <t>OPERABLE PARTS – ALL UNITS LABELED AS “ACCESSIBLE” OR TYPE “A” OR “B”, ALL FLOORS OF A BUILDING, SHALL DESIGN ALL APPLICABLE DESCRIBED OPERABLE PARTS NO
LESS THAN 15” AFF &amp; NO GREATER THAN 48” AFF (WITH THE EXCEPTION OF THE ELECTRICAL PANEL IN UNITS THAT ARE NOT FULLY ACCESSIBLE-DESIGNER MUST FOLLOW
NEC REQMTS).</t>
  </si>
  <si>
    <t>II.B.1</t>
  </si>
  <si>
    <t>II.B.2</t>
  </si>
  <si>
    <t xml:space="preserve">STROBES – ENSURE ALL UNITS LABELED AS A TYPE “B” HAVE THE ABILTIY TO ADD A STROBE ALONG WITH THE HORN TO A UNIT BY MODIFYING THE DEVICE IF A 
REASONABLE ACCOMODATION IS REQUESTED. </t>
  </si>
  <si>
    <t>II.B.3</t>
  </si>
  <si>
    <t>BLOCKING – REQUIRED AT “ALL” BATHROOMS FOR FUTURE GRAB BAR INSTALLATION, REGARDLESS OF THE LOCATION OF THE UNIT DESIGNATION IN THE BUILDING.</t>
  </si>
  <si>
    <t>II.B.4</t>
  </si>
  <si>
    <t xml:space="preserve">ELECTRICAL PANEL - OPERABLE PARTS AT MAX 48” AFF IN ALL TYPE “B” UNITS “ACCESSIBLE” OR TYPE “A” UNITS ALREADY MANDATE THIS AS DOES THE NEC.  </t>
  </si>
  <si>
    <t>II.B.5</t>
  </si>
  <si>
    <t xml:space="preserve">36” WIDE DOORS AND OPENINGS – FOR ALL DOORWAYS OR OPENINGS INTENDED FOR USER PASSAGE. EXCEPTION: LINEN, STORAGE, CLOTHES CLOSETS, PANTRIES NOT
DESIGNED FOR USER PASS THROUGH. </t>
  </si>
  <si>
    <t>II.B.6</t>
  </si>
  <si>
    <t>LEVER DOOR HARDWARE WITH PUSH BUTTON LOCKING (OTHER THAN DWELLING UNIT ENTRY OR PATIO/DECK DOOR WHERE DEADBOLT IS ALLOWED) – REQUIRED AT ALL
UNITS REGARDLESS OF THE LOCATION IN THE BUILDING.  THIS INCLUDES ALL TYPES OF CLOSET DOORS EXCEPT BI-PASS DOORS.</t>
  </si>
  <si>
    <t>III.C.1</t>
  </si>
  <si>
    <t>NO STEP ENTRY – AT ALL BUILDING ENTRIES, PATIO AND DECKS;  UNLESS PROJECT COMPLIES WITH SITE IMPRACTICALITY PER IBC DETERMINATION.</t>
  </si>
  <si>
    <t>IV.D.1</t>
  </si>
  <si>
    <t>EGRESS WINDOWS IN ALL BEDROOMS – EVERY BEDROOM .</t>
  </si>
  <si>
    <t>IV.E.1</t>
  </si>
  <si>
    <t>ENERGY STAR APPLIANCES: DISHWASHER, REFRIGERATOR/FREEZER, CLOTHES WASHER, RANGE HOOD.
ENERGY STAR CEILING FANS – LIVING ROOM ONLY.
ENERGY STAR BATHROOM EXHAUST FANS.</t>
  </si>
  <si>
    <t>IV.E.2</t>
  </si>
  <si>
    <t>ENERGY CONSERVATION: LED EXTERIOR LIGHTING &amp; ON-SITE RECYCLE OF CONSTRUCTION MATERIALS- CLEAN WOOD, CARDBOARD, CONCRETE.</t>
  </si>
  <si>
    <t>IV.E.3</t>
  </si>
  <si>
    <t>WATER CONSERVATION: WATER FLOW SAVING DEVICES - KITCHEN FAUCETS=1.5GPM, SHOWER HEADS=1.5GPM, FAUCETS=1.0GPM, WATER CLOSET = 1.28 GPF, RAIN
SENSING LANDSCAPE IRRIGATION SYSTEM, AND WATER EFFICIENT LANDSCAPING ENTIRE PROJECT.</t>
  </si>
  <si>
    <t>IV.F.1</t>
  </si>
  <si>
    <t>LOW VOC PAINTS, STAINS, ADHESIVES &amp; SEALANTS INTERIOR ONLY (PER ENTERPRISE GREEN COMMUNITIES STANDARDS).</t>
  </si>
  <si>
    <t>IV.F.2</t>
  </si>
  <si>
    <t>PASSIVE RADON SYSTEM – FOLLOW EPA GUIDELINES. AT A MINIMUM THE PROJECT REQUIRES A PASSIVE SYSTEM.</t>
  </si>
  <si>
    <t>IV.F.3</t>
  </si>
  <si>
    <t>SMOKE FREE: SMOKE-FREE POLICY THAT INCLUDES ALL UNITS, BUILDINGS, AND THEIR RESPECTIVE INDOOR COMMON AREAS AS WELL AS ANY OUTSIDE AREA OF THE MULTI
UNIT COMPLEX BUT WITHIN THE PROPERTY LINES</t>
  </si>
  <si>
    <t>IV.F.4</t>
  </si>
  <si>
    <t>LEAD BASED PAINT – FOLLOW HUD MIN REQUIREMENTS. FOR REHAB.</t>
  </si>
  <si>
    <t>IV.F.5</t>
  </si>
  <si>
    <t xml:space="preserve">ASBESTOS – FOLLOW HUD MIN REQUIREMENTS. FOR REHAB. </t>
  </si>
  <si>
    <t>IV.G.1</t>
  </si>
  <si>
    <t>ONE LINEN CLOSET IN A COMMON AREA (NOT IN A BEDROOM). NO GREATER THAN 24” IN DEPTH AND A MIN 24” WIDE DOOR.</t>
  </si>
  <si>
    <t>IV.G.2</t>
  </si>
  <si>
    <t>ONE PANTRY CABINET OR CLOSET. NO GREATER THAN 24” IN DEPTH AND A MIN 24” WIDE DOOR</t>
  </si>
  <si>
    <t>IV.G.3</t>
  </si>
  <si>
    <t>ACCESSIBLE COMMON LAUNDRY FOR ENTIRE BUILDING. ONE (1) WASHER &amp; (1) DRYER PER EVERY 4 UNITS IN A PROJECT &amp; MUST BE ON AN ACCESSIBLE ROUTE. IF DEVELOPER CHOSES TO PROVIDE EQUIPMENT IN UNIT; IT IS REQUIRED TO CONSTRUCT WITH A DEPTH OF CLOSET  AT MIN. 36” DEEP CLEAR INSIDE, USING A 6’-0” WIDE DOOR OPENING (MIN) FOR SIDE BY SIDE APPLICATIONS AND WHERE ALLOWED BY CODE, STACKABLE SAME DEPTH AS NOTED ABOVE WITH A 3’-0” WIDE DOOR OPENING</t>
  </si>
  <si>
    <t>IV.H.1</t>
  </si>
  <si>
    <t>FLOORING: HARD SURFACE = 12 MIL MIN – NO EXCEPTIONS ALLOWED. MUST BE FLOOR SCORE CERTIFIED FOR AIR QUALITY FOR ALL HARD SURFACE FLOORING.
FLOORING: CARPET = 26 OZ MIN – NO EXCEPTIONS ALLOWED MUST BE GREEN LABEL PLUS CERTIFIED FOR ALL CARPET RELATED FLOORING.</t>
  </si>
  <si>
    <t>IV.H.2</t>
  </si>
  <si>
    <t>CABINETS – REQUIRED TO COMPLY WITH AWI – ECONOMY GRADE - MIN.</t>
  </si>
  <si>
    <t>IV.I.1</t>
  </si>
  <si>
    <t>HOUSING WITH CHILDREN: (1) ON SITE PLAY AREA, PLAY-STRUCTURE WITH FALL PROTECTION &amp; SITTING PROVISIONS FOR ADULTS NEARBY AT LEAST (1) BENCH.</t>
  </si>
  <si>
    <t>IV.I.2</t>
  </si>
  <si>
    <t>SENIOR HOUSING: COVERED OUTDOOR SEATING,  AREA RELATIVE TO SIZE OF BUILDING &amp; NUMBER OF UNITS. COMMON AREA ROOM FOR LIBRARY SPACE OR SEATING AREA
FOR COMMUNITY MEETINGS OR GAMES.</t>
  </si>
  <si>
    <t>IV.J.1</t>
  </si>
  <si>
    <t>ANY TYPE OF PARKING THAT IS BEING CHARGED FOR AND IS EXCLUDED FROM BASIS WILL NOT BE CONSIDERED.</t>
  </si>
  <si>
    <t>V.M.1</t>
  </si>
  <si>
    <t>UPON PROJECT COMPLETION, THE ARCHITECT &amp; THE OWNER MUST EACH CERTIFY THE PROJECT BY PROVIDING THEIR SIGNATURE ON THEIR LETTERHEAD PER A
STANDARIZED DOCUMENT THAT INDICATES ALL MANDATORY AND DISCRETIONARY WORK IS COMPLETED AND INSTALLED. IF THE OWNER HAS HIRED A THIRD 
PARTY, THAT PARTY MUST CERTIFY.</t>
  </si>
  <si>
    <t>V.M.2</t>
  </si>
  <si>
    <t>THE OWNER MUST PROVIDE THE CERTIFICATION OF COMPLETION OF CHOSEN DISCRETIONARY ENERGY CONSERVATION AS APPLICABLE.</t>
  </si>
  <si>
    <t>APPLICATION</t>
  </si>
  <si>
    <t>DISCRETIONARY</t>
  </si>
  <si>
    <t>V.K.1</t>
  </si>
  <si>
    <t>BUILDING ENVELOPE COMPONENTS TO EXCEED CODE PER ADOPTED IECC BY 5% - INCLUDES WINDOWS, DOORS, INSULATION VALUES IN ROOF AND WALLS AND
CRAWLSPACE OR SLAB ON GRADE. EACH MUST BE 5% OVER THE APPLICABLE IECC VALUE.</t>
  </si>
  <si>
    <t>V.K.2</t>
  </si>
  <si>
    <t>ENERGY STAR CERTIFICATION -  PER APPLICABLE ADOPTED ENERGY STAR CHECKLISTS.</t>
  </si>
  <si>
    <t>V.K.3</t>
  </si>
  <si>
    <t>ENTERPRISE GREEN COMMUNITIES CERTIFICATION – PER APPLICABLE EGC PORTAL.</t>
  </si>
  <si>
    <t>V.L.1</t>
  </si>
  <si>
    <t xml:space="preserve">BLOWER DOOR - ONLY FOR REHAB PROJECTS.
</t>
  </si>
  <si>
    <t>V.L.2</t>
  </si>
  <si>
    <t>INFRARED – ONLY FOR REHAB PROJECTS.</t>
  </si>
  <si>
    <t xml:space="preserve"> ARCHITECT SIGNATURE:</t>
  </si>
  <si>
    <t>DATE:</t>
  </si>
  <si>
    <t xml:space="preserve">      OWNER SIGNATURE:</t>
  </si>
  <si>
    <t>Design Requirements</t>
  </si>
  <si>
    <t>REMOVEABLE CABINETS – REQUIRED AT ALL TYPE “B” UNITS.  THIS IS TO  ENSURE THE ADAPTABILITY OF THE KITCHEN IN THE FUTURE IF A REASONABLE ACCOMODATION IS REQUESTED. REMOVEABLE CABINETS CAN BE ACHIEVED PER THE FHA MANUAL DETAIL GRAPHIC ON HOW TO INSTALL THE BASE CABINET. THE COUNTERTOP AND SINK OR LAV MUST REMAIN IN PLACE WHEN THE CABINET IS REMOVED TO QUALIFY.</t>
  </si>
  <si>
    <t>HC Design Requirements</t>
  </si>
  <si>
    <t>Bond Resolution Expected (10% buffer)</t>
  </si>
  <si>
    <t>Is a loan being requested from Montana Housing?</t>
  </si>
  <si>
    <t>Amount of Loan Requested:</t>
  </si>
  <si>
    <t>Loan to Total Development Cost:</t>
  </si>
  <si>
    <t>b.      Acquisition/Rehabilitation and Rehabilitation Projects may meet this requirement by providing documentation that the Project will not require a change in zoning requirements.</t>
  </si>
  <si>
    <t>Submit all requirements in OneDrive. Notify staff to request OneDrive submittal folder two weeks prior to deadline.</t>
  </si>
  <si>
    <t>19_ParkLaund_xxx</t>
  </si>
  <si>
    <t>20_OrganDoc_xxx</t>
  </si>
  <si>
    <t xml:space="preserve">20.  Legal Ownership Entity: </t>
  </si>
  <si>
    <t>21_Broadband_xxx</t>
  </si>
  <si>
    <t>21.  Broadband</t>
  </si>
  <si>
    <t xml:space="preserve">                          (See list below of possible documentation being attached.)</t>
  </si>
  <si>
    <t>d. State, tribal and/or historic preservation documentation</t>
  </si>
  <si>
    <t>c. Local community revitalization or similar plan (affordable housing stock or QCT) documentation</t>
  </si>
  <si>
    <t>e. Local community input documentation</t>
  </si>
  <si>
    <t>f.  Location in Qualified Census Tract documentation</t>
  </si>
  <si>
    <t>g. Local entity commitment (communications / relationships) documentation</t>
  </si>
  <si>
    <t>h. Design requirements (applicable certifications) documentation</t>
  </si>
  <si>
    <t>c.      Public Notice information must include:</t>
  </si>
  <si>
    <t xml:space="preserve">An Application (will be/has been) submitted to the Montana Board of Housing for federal Tax Credits financing. You are encouraged to submit comments regarding the need for affordable multi-family rental housing in your area to the Montana Board of Housing, PO Box 200528, Helena, MT 59620-0528; FAX (406) 841-2841, or electronically at https://housing.mt.gov/Contact </t>
  </si>
  <si>
    <t>22_Narrative_xxx</t>
  </si>
  <si>
    <t>22.  Narrative</t>
  </si>
  <si>
    <t>23_PHAWaitList_xxx</t>
  </si>
  <si>
    <t>23.  Public Housing Authority Waiting List: Documentation of the number of households on the current Housing Choice Voucher waiting list from the local public housing authority and/or the contracted HCV provider in which the Project is located.</t>
  </si>
  <si>
    <t>24_PublicNotice_xxx</t>
  </si>
  <si>
    <t>24.  Public Notice</t>
  </si>
  <si>
    <t>25_IndemCert_xxx</t>
  </si>
  <si>
    <t>25.  Sponsor Application Indemnification Certification Form</t>
  </si>
  <si>
    <t>26_NPDoc_xxx</t>
  </si>
  <si>
    <t>26.  Non-Profit Set-aside</t>
  </si>
  <si>
    <t>27_DevFeeAgree_xxx</t>
  </si>
  <si>
    <t>27.  Developer Fee Agreement:</t>
  </si>
  <si>
    <t>28_Release_xxx</t>
  </si>
  <si>
    <t>28.  Release of Information Form: For Applicants including a Developer with no previous history with the Montana Housing Credit Program.</t>
  </si>
  <si>
    <t>29_QCTDDA_xxx</t>
  </si>
  <si>
    <t>29.  QCT / DDA Map</t>
  </si>
  <si>
    <t>30_Discretionary_xxx</t>
  </si>
  <si>
    <t>30.  Discretionary Basis Boost: Explanation and justification for a request for discretionary basis boost, if applicable.</t>
  </si>
  <si>
    <t>31_ElderlyExpt_xxx</t>
  </si>
  <si>
    <t>31.  Elderly Exemption: If the Project is an Elderly Property, specify which exemption for housing for older persons will apply.</t>
  </si>
  <si>
    <t>32_CNA_xxx</t>
  </si>
  <si>
    <t>32.  CNA</t>
  </si>
  <si>
    <t>33_RelocationPlan_xxx</t>
  </si>
  <si>
    <t>33.  Relocation Plan: For Applications proposing Rehabilitation or replacement of existing units,</t>
  </si>
  <si>
    <t>34_PropTaxExpt_xxx</t>
  </si>
  <si>
    <t>34.  Property Tax Exemption</t>
  </si>
  <si>
    <t>35_OperResLet_</t>
  </si>
  <si>
    <t>35.  Operating Reserve Letter: If the operating reserve requirement is not met, an acceptable third-party source document is required.</t>
  </si>
  <si>
    <t>36_HomeOwnshp_xxx</t>
  </si>
  <si>
    <t>36.  Eventual Homeownership: For Projects targeted for Eventual Homeownership, provide the documents and information specified in the Eventual Home Ownership section.</t>
  </si>
  <si>
    <t>37_a_PBRS_xxx</t>
  </si>
  <si>
    <t>37_b_SmTwnTribal_xxx</t>
  </si>
  <si>
    <t>37. Development Criteria Items if applicable</t>
  </si>
  <si>
    <t>37_c_AffHsingStock_xxx</t>
  </si>
  <si>
    <t>37_d_HistPres_xxx</t>
  </si>
  <si>
    <t>37_e_CommInput_xxx</t>
  </si>
  <si>
    <t>37_f_QCTCommRevit_xxx</t>
  </si>
  <si>
    <t>37_g_CommRelation_xxx</t>
  </si>
  <si>
    <t>37_h_GreenEnergy_xxx</t>
  </si>
  <si>
    <t>37_i_Addl_xxx</t>
  </si>
  <si>
    <t>If other financing is being used.</t>
  </si>
  <si>
    <r>
      <t xml:space="preserve">a.      </t>
    </r>
    <r>
      <rPr>
        <sz val="10"/>
        <color rgb="FF404040"/>
        <rFont val="Calibri"/>
        <family val="2"/>
        <scheme val="minor"/>
      </rPr>
      <t>If the project has co-developers or a consultant, provide a copy of the executed Developer Fee agreement, Consultant Fee agreement, or other documentation demonstrating how the fees will be split or paid.</t>
    </r>
  </si>
  <si>
    <t>a.            Short narrative that describes reasoning for providing number of parking spaces, and adherence to parking requirements of local zoning and ADA.</t>
  </si>
  <si>
    <t xml:space="preserve">a.           Public Notice to the community in which the Project is located must be provided. Acceptable forms of public notice include: box advertisement in newspaper, attendance at neighborhood community meetings, social media post in 3 community group pages, or other form of notice acceptable to MBOH. </t>
  </si>
  <si>
    <t xml:space="preserve">b.            The notice form chosen must be released within 90 days to the Full Application Due date. </t>
  </si>
  <si>
    <r>
      <t xml:space="preserve">If at least one General Partner is a Non-Profit: </t>
    </r>
    <r>
      <rPr>
        <u/>
        <sz val="9"/>
        <rFont val="Calibri"/>
        <family val="2"/>
        <scheme val="minor"/>
      </rPr>
      <t>(to qualify for nonprofit set-aside)</t>
    </r>
  </si>
  <si>
    <r>
      <t xml:space="preserve">  PROJECT BENEFICIARIES</t>
    </r>
    <r>
      <rPr>
        <sz val="10"/>
        <rFont val="Calibri"/>
        <family val="2"/>
        <scheme val="minor"/>
      </rPr>
      <t xml:space="preserve"> (# of units serving)</t>
    </r>
  </si>
  <si>
    <r>
      <t xml:space="preserve">Project will meet the following standard(s):  </t>
    </r>
    <r>
      <rPr>
        <sz val="9"/>
        <rFont val="Calibri"/>
        <family val="2"/>
        <scheme val="minor"/>
      </rPr>
      <t>(check funding program for requirements)</t>
    </r>
  </si>
  <si>
    <r>
      <t xml:space="preserve">Project Name / Type </t>
    </r>
    <r>
      <rPr>
        <sz val="9"/>
        <color theme="1"/>
        <rFont val="Calibri"/>
        <family val="2"/>
        <scheme val="minor"/>
      </rPr>
      <t>(new const,acp/rehab)</t>
    </r>
  </si>
  <si>
    <r>
      <t>Key Letter:</t>
    </r>
    <r>
      <rPr>
        <sz val="8"/>
        <rFont val="Calibri"/>
        <family val="2"/>
        <scheme val="minor"/>
      </rPr>
      <t xml:space="preserve">         </t>
    </r>
    <r>
      <rPr>
        <b/>
        <sz val="8"/>
        <rFont val="Calibri"/>
        <family val="2"/>
        <scheme val="minor"/>
      </rPr>
      <t>N</t>
    </r>
    <r>
      <rPr>
        <sz val="8"/>
        <rFont val="Calibri"/>
        <family val="2"/>
        <scheme val="minor"/>
      </rPr>
      <t xml:space="preserve"> - No Impact      </t>
    </r>
    <r>
      <rPr>
        <b/>
        <sz val="8"/>
        <rFont val="Calibri"/>
        <family val="2"/>
        <scheme val="minor"/>
      </rPr>
      <t>NA</t>
    </r>
    <r>
      <rPr>
        <sz val="8"/>
        <rFont val="Calibri"/>
        <family val="2"/>
        <scheme val="minor"/>
      </rPr>
      <t xml:space="preserve"> - Not Applicable      </t>
    </r>
    <r>
      <rPr>
        <b/>
        <sz val="8"/>
        <rFont val="Calibri"/>
        <family val="2"/>
        <scheme val="minor"/>
      </rPr>
      <t>B</t>
    </r>
    <r>
      <rPr>
        <sz val="8"/>
        <rFont val="Calibri"/>
        <family val="2"/>
        <scheme val="minor"/>
      </rPr>
      <t xml:space="preserve"> - Potentially Beneficial </t>
    </r>
  </si>
  <si>
    <r>
      <t xml:space="preserve">      </t>
    </r>
    <r>
      <rPr>
        <sz val="8"/>
        <rFont val="Calibri"/>
        <family val="2"/>
        <scheme val="minor"/>
      </rPr>
      <t xml:space="preserve"> </t>
    </r>
    <r>
      <rPr>
        <b/>
        <sz val="8"/>
        <rFont val="Calibri"/>
        <family val="2"/>
        <scheme val="minor"/>
      </rPr>
      <t>A</t>
    </r>
    <r>
      <rPr>
        <sz val="8"/>
        <rFont val="Calibri"/>
        <family val="2"/>
        <scheme val="minor"/>
      </rPr>
      <t xml:space="preserve"> - Potentially Adverse      </t>
    </r>
    <r>
      <rPr>
        <b/>
        <sz val="8"/>
        <rFont val="Calibri"/>
        <family val="2"/>
        <scheme val="minor"/>
      </rPr>
      <t>P</t>
    </r>
    <r>
      <rPr>
        <sz val="8"/>
        <rFont val="Calibri"/>
        <family val="2"/>
        <scheme val="minor"/>
      </rPr>
      <t xml:space="preserve"> - Approval/Permits Required      </t>
    </r>
    <r>
      <rPr>
        <b/>
        <sz val="8"/>
        <rFont val="Calibri"/>
        <family val="2"/>
        <scheme val="minor"/>
      </rPr>
      <t>M</t>
    </r>
    <r>
      <rPr>
        <sz val="8"/>
        <rFont val="Calibri"/>
        <family val="2"/>
        <scheme val="minor"/>
      </rPr>
      <t xml:space="preserve"> - Mitigation Required</t>
    </r>
  </si>
  <si>
    <r>
      <t>Key Letter:</t>
    </r>
    <r>
      <rPr>
        <sz val="8"/>
        <rFont val="Calibri"/>
        <family val="2"/>
        <scheme val="minor"/>
      </rPr>
      <t xml:space="preserve">         </t>
    </r>
    <r>
      <rPr>
        <b/>
        <sz val="8"/>
        <rFont val="Calibri"/>
        <family val="2"/>
        <scheme val="minor"/>
      </rPr>
      <t>N</t>
    </r>
    <r>
      <rPr>
        <sz val="8"/>
        <rFont val="Calibri"/>
        <family val="2"/>
        <scheme val="minor"/>
      </rPr>
      <t xml:space="preserve"> - No Impact/ Not Applicable      </t>
    </r>
    <r>
      <rPr>
        <b/>
        <sz val="8"/>
        <rFont val="Calibri"/>
        <family val="2"/>
        <scheme val="minor"/>
      </rPr>
      <t>B</t>
    </r>
    <r>
      <rPr>
        <sz val="8"/>
        <rFont val="Calibri"/>
        <family val="2"/>
        <scheme val="minor"/>
      </rPr>
      <t xml:space="preserve"> - Potentially Beneficial     </t>
    </r>
    <r>
      <rPr>
        <b/>
        <sz val="8"/>
        <rFont val="Calibri"/>
        <family val="2"/>
        <scheme val="minor"/>
      </rPr>
      <t>A</t>
    </r>
    <r>
      <rPr>
        <sz val="8"/>
        <rFont val="Calibri"/>
        <family val="2"/>
        <scheme val="minor"/>
      </rPr>
      <t xml:space="preserve"> - Potentially Adverse</t>
    </r>
  </si>
  <si>
    <r>
      <t xml:space="preserve">      </t>
    </r>
    <r>
      <rPr>
        <sz val="8"/>
        <rFont val="Calibri"/>
        <family val="2"/>
        <scheme val="minor"/>
      </rPr>
      <t xml:space="preserve">  </t>
    </r>
    <r>
      <rPr>
        <b/>
        <sz val="8"/>
        <rFont val="Calibri"/>
        <family val="2"/>
        <scheme val="minor"/>
      </rPr>
      <t>P</t>
    </r>
    <r>
      <rPr>
        <sz val="8"/>
        <rFont val="Calibri"/>
        <family val="2"/>
        <scheme val="minor"/>
      </rPr>
      <t xml:space="preserve"> - Approval/Permits Required   </t>
    </r>
    <r>
      <rPr>
        <b/>
        <sz val="8"/>
        <rFont val="Calibri"/>
        <family val="2"/>
        <scheme val="minor"/>
      </rPr>
      <t>M</t>
    </r>
    <r>
      <rPr>
        <sz val="8"/>
        <rFont val="Calibri"/>
        <family val="2"/>
        <scheme val="minor"/>
      </rPr>
      <t xml:space="preserve"> - Mitigation Required</t>
    </r>
  </si>
  <si>
    <r>
      <t xml:space="preserve">The table below indicates the </t>
    </r>
    <r>
      <rPr>
        <b/>
        <sz val="10"/>
        <rFont val="Calibri"/>
        <family val="2"/>
        <scheme val="minor"/>
      </rPr>
      <t>minimum</t>
    </r>
    <r>
      <rPr>
        <sz val="10"/>
        <rFont val="Calibri"/>
        <family val="2"/>
        <scheme val="minor"/>
      </rPr>
      <t xml:space="preserve"> number of Low HOME units required per unit size for this project.  For further guidance on Low HOME rents and units contact Community Housing staff.</t>
    </r>
  </si>
  <si>
    <r>
      <rPr>
        <b/>
        <sz val="10"/>
        <rFont val="Calibri"/>
        <family val="2"/>
        <scheme val="minor"/>
      </rPr>
      <t>Minimum</t>
    </r>
    <r>
      <rPr>
        <sz val="10"/>
        <rFont val="Calibri"/>
        <family val="2"/>
        <scheme val="minor"/>
      </rPr>
      <t xml:space="preserve"> Number of Low-HOME Units Required per Unit Size</t>
    </r>
  </si>
  <si>
    <r>
      <t xml:space="preserve">The table below indicates the </t>
    </r>
    <r>
      <rPr>
        <b/>
        <sz val="10"/>
        <rFont val="Calibri"/>
        <family val="2"/>
        <scheme val="minor"/>
      </rPr>
      <t>minimum</t>
    </r>
    <r>
      <rPr>
        <sz val="10"/>
        <rFont val="Calibri"/>
        <family val="2"/>
        <scheme val="minor"/>
      </rPr>
      <t xml:space="preserve"> number of HTF units required per unit size for this project. </t>
    </r>
  </si>
  <si>
    <r>
      <rPr>
        <b/>
        <sz val="10"/>
        <rFont val="Calibri"/>
        <family val="2"/>
        <scheme val="minor"/>
      </rPr>
      <t>Minimum</t>
    </r>
    <r>
      <rPr>
        <sz val="10"/>
        <rFont val="Calibri"/>
        <family val="2"/>
        <scheme val="minor"/>
      </rPr>
      <t xml:space="preserve"> Number of HTF Units</t>
    </r>
  </si>
  <si>
    <r>
      <t xml:space="preserve">The undersigned principal authorizes the release of information to Montana Housing in relation to the projects listed on the attached list. </t>
    </r>
    <r>
      <rPr>
        <sz val="9"/>
        <rFont val="Calibri"/>
        <family val="2"/>
        <scheme val="minor"/>
      </rPr>
      <t>(the "Projects" tab)</t>
    </r>
  </si>
  <si>
    <r>
      <t xml:space="preserve">Montana Housing will send the following questions directly to the agency(s) listed on the property form. </t>
    </r>
    <r>
      <rPr>
        <u/>
        <sz val="10"/>
        <rFont val="Calibri"/>
        <family val="2"/>
        <scheme val="minor"/>
      </rPr>
      <t>This is for informational purposes only, so everyone will know what questions we will be asking.</t>
    </r>
  </si>
  <si>
    <r>
      <t xml:space="preserve">Maximum bond issue </t>
    </r>
    <r>
      <rPr>
        <sz val="9"/>
        <rFont val="Calibri"/>
        <family val="2"/>
        <scheme val="minor"/>
      </rPr>
      <t>(60% of Total Dev Costs)</t>
    </r>
  </si>
  <si>
    <t xml:space="preserve"> should be indicated in the Financial tab of the uniform application)</t>
  </si>
  <si>
    <r>
      <t xml:space="preserve">Average Income </t>
    </r>
    <r>
      <rPr>
        <sz val="8"/>
        <rFont val="Calibri"/>
        <family val="2"/>
        <scheme val="minor"/>
      </rPr>
      <t>(not allowed for bond deals)</t>
    </r>
  </si>
  <si>
    <t>Limit</t>
  </si>
  <si>
    <t>Minimum</t>
  </si>
  <si>
    <t>Above (Below) Limit</t>
  </si>
  <si>
    <r>
      <t xml:space="preserve">TOTAL ELIGIBLE BASIS </t>
    </r>
    <r>
      <rPr>
        <sz val="10"/>
        <rFont val="Calibri"/>
        <family val="2"/>
        <scheme val="minor"/>
      </rPr>
      <t>(total and by type)</t>
    </r>
  </si>
  <si>
    <t>19.  Parking Plan &amp; Laundry Services: (specific requirements in Appendix B of the QAP)</t>
  </si>
  <si>
    <t xml:space="preserve">a.           Meets the requirements of the Appraisal/CMA checklist available on the MBOH website; CMA may be accepted when an Appraisal is not feasible. </t>
  </si>
  <si>
    <t>*-All Montana Housing loans need to be HARD DEBT.</t>
  </si>
  <si>
    <t>The land value on line 10 should be the lessor of a recent armslength sale or the appraisal.</t>
  </si>
  <si>
    <t xml:space="preserve">b.            Completed Appraisal checklist </t>
  </si>
  <si>
    <t>b.            Short narrative that describes laundry services being provided.</t>
  </si>
  <si>
    <t>Eligible Credits</t>
  </si>
  <si>
    <t>Requested Credits</t>
  </si>
  <si>
    <t>$350 min</t>
  </si>
  <si>
    <t>see section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</si>
</sst>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d/yyyy\ "/>
    <numFmt numFmtId="165" formatCode="_(&quot;$&quot;* #,##0_);_(&quot;$&quot;* \(#,##0\);_(&quot;$&quot;* &quot;-&quot;??_);_(@_)"/>
    <numFmt numFmtId="166" formatCode="[$-409]mmm\-yy;@"/>
    <numFmt numFmtId="167" formatCode="0.0%"/>
    <numFmt numFmtId="168" formatCode="0.0"/>
    <numFmt numFmtId="169" formatCode="[&lt;=9999999]###\-####;\(###\)\ ###\-####"/>
    <numFmt numFmtId="170" formatCode="#,##0.0_);\(#,##0.0\)"/>
    <numFmt numFmtId="171" formatCode="_(* #,##0.000_);_(* \(#,##0.000\);_(* &quot;-&quot;???_);_(@_)"/>
    <numFmt numFmtId="172" formatCode="_(* #,##0.000000_);_(* \(#,##0.000000\);_(* &quot;-&quot;??????_);_(@_)"/>
    <numFmt numFmtId="173" formatCode="&quot;$&quot;#,##0.00"/>
    <numFmt numFmtId="174" formatCode="00\-00000"/>
    <numFmt numFmtId="175" formatCode="[$-409]mmmm\ d\,\ yyyy;@"/>
    <numFmt numFmtId="176" formatCode="m/d/yy;@"/>
    <numFmt numFmtId="177" formatCode="_(* #,##0.0_);_(* \(#,##0.0\);_(* &quot;-&quot;?_);_(@_)"/>
    <numFmt numFmtId="178" formatCode="0.0000%"/>
  </numFmts>
  <fonts count="64" x14ac:knownFonts="1">
    <font>
      <sz val="10"/>
      <name val="Arial"/>
    </font>
    <font>
      <sz val="10"/>
      <color theme="1"/>
      <name val="Calibri"/>
      <family val="2"/>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sz val="12"/>
      <name val="Arial"/>
      <family val="2"/>
    </font>
    <font>
      <u/>
      <sz val="7.5"/>
      <color indexed="12"/>
      <name val="Arial"/>
      <family val="2"/>
    </font>
    <font>
      <sz val="10"/>
      <color theme="1"/>
      <name val="Arial"/>
      <family val="2"/>
    </font>
    <font>
      <sz val="12"/>
      <name val="Arial"/>
      <family val="2"/>
    </font>
    <font>
      <sz val="10"/>
      <name val="MS Sans Serif"/>
      <family val="2"/>
    </font>
    <font>
      <b/>
      <sz val="10"/>
      <color theme="1"/>
      <name val="Calibri"/>
      <family val="2"/>
      <scheme val="minor"/>
    </font>
    <font>
      <b/>
      <sz val="15"/>
      <color theme="3"/>
      <name val="Calibri"/>
      <family val="2"/>
    </font>
    <font>
      <b/>
      <sz val="11"/>
      <color theme="3"/>
      <name val="Calibri"/>
      <family val="2"/>
    </font>
    <font>
      <b/>
      <sz val="10"/>
      <color theme="1"/>
      <name val="Calibri"/>
      <family val="2"/>
    </font>
    <font>
      <sz val="10"/>
      <name val="Calibri"/>
      <family val="2"/>
    </font>
    <font>
      <b/>
      <sz val="10"/>
      <name val="Calibri"/>
      <family val="2"/>
    </font>
    <font>
      <sz val="10"/>
      <color rgb="FF404040"/>
      <name val="Calibri"/>
      <family val="2"/>
    </font>
    <font>
      <b/>
      <i/>
      <sz val="10"/>
      <color rgb="FF404040"/>
      <name val="Calibri"/>
      <family val="2"/>
    </font>
    <font>
      <sz val="10"/>
      <color rgb="FF202124"/>
      <name val="Calibri"/>
      <family val="2"/>
    </font>
    <font>
      <b/>
      <sz val="10"/>
      <color theme="2" tint="-0.749992370372631"/>
      <name val="Calibri"/>
      <family val="2"/>
    </font>
    <font>
      <b/>
      <i/>
      <u/>
      <sz val="10"/>
      <color theme="1"/>
      <name val="Calibri"/>
      <family val="2"/>
    </font>
    <font>
      <b/>
      <sz val="10"/>
      <color theme="3"/>
      <name val="Calibri"/>
      <family val="2"/>
    </font>
    <font>
      <b/>
      <i/>
      <u/>
      <sz val="10"/>
      <name val="Calibri"/>
      <family val="2"/>
    </font>
    <font>
      <b/>
      <u/>
      <sz val="10"/>
      <color theme="1"/>
      <name val="Calibri"/>
      <family val="2"/>
    </font>
    <font>
      <sz val="10"/>
      <name val="Calibri"/>
      <family val="2"/>
      <scheme val="minor"/>
    </font>
    <font>
      <b/>
      <i/>
      <sz val="10"/>
      <name val="Calibri"/>
      <family val="2"/>
      <scheme val="minor"/>
    </font>
    <font>
      <b/>
      <sz val="10"/>
      <name val="Calibri"/>
      <family val="2"/>
      <scheme val="minor"/>
    </font>
    <font>
      <sz val="10"/>
      <color rgb="FF404040"/>
      <name val="Calibri"/>
      <family val="2"/>
      <scheme val="minor"/>
    </font>
    <font>
      <u/>
      <sz val="10"/>
      <color indexed="12"/>
      <name val="Calibri"/>
      <family val="2"/>
      <scheme val="minor"/>
    </font>
    <font>
      <b/>
      <sz val="12"/>
      <name val="Calibri"/>
      <family val="2"/>
      <scheme val="minor"/>
    </font>
    <font>
      <sz val="12"/>
      <name val="Calibri"/>
      <family val="2"/>
      <scheme val="minor"/>
    </font>
    <font>
      <sz val="9"/>
      <name val="Calibri"/>
      <family val="2"/>
      <scheme val="minor"/>
    </font>
    <font>
      <b/>
      <sz val="14"/>
      <name val="Calibri"/>
      <family val="2"/>
      <scheme val="minor"/>
    </font>
    <font>
      <b/>
      <i/>
      <sz val="10"/>
      <color indexed="8"/>
      <name val="Calibri"/>
      <family val="2"/>
      <scheme val="minor"/>
    </font>
    <font>
      <u/>
      <sz val="10"/>
      <name val="Calibri"/>
      <family val="2"/>
      <scheme val="minor"/>
    </font>
    <font>
      <u/>
      <sz val="9"/>
      <name val="Calibri"/>
      <family val="2"/>
      <scheme val="minor"/>
    </font>
    <font>
      <i/>
      <u/>
      <sz val="10"/>
      <name val="Calibri"/>
      <family val="2"/>
      <scheme val="minor"/>
    </font>
    <font>
      <u/>
      <sz val="7.5"/>
      <color indexed="12"/>
      <name val="Calibri"/>
      <family val="2"/>
      <scheme val="minor"/>
    </font>
    <font>
      <sz val="6"/>
      <name val="Calibri"/>
      <family val="2"/>
      <scheme val="minor"/>
    </font>
    <font>
      <i/>
      <sz val="10"/>
      <name val="Calibri"/>
      <family val="2"/>
      <scheme val="minor"/>
    </font>
    <font>
      <sz val="10"/>
      <color theme="1"/>
      <name val="Calibri"/>
      <family val="2"/>
      <scheme val="minor"/>
    </font>
    <font>
      <b/>
      <sz val="8"/>
      <color theme="1"/>
      <name val="Calibri"/>
      <family val="2"/>
      <scheme val="minor"/>
    </font>
    <font>
      <b/>
      <sz val="10"/>
      <color indexed="8"/>
      <name val="Calibri"/>
      <family val="2"/>
      <scheme val="minor"/>
    </font>
    <font>
      <sz val="10"/>
      <color indexed="8"/>
      <name val="Calibri"/>
      <family val="2"/>
      <scheme val="minor"/>
    </font>
    <font>
      <sz val="8"/>
      <name val="Calibri"/>
      <family val="2"/>
      <scheme val="minor"/>
    </font>
    <font>
      <b/>
      <i/>
      <u/>
      <sz val="10"/>
      <name val="Calibri"/>
      <family val="2"/>
      <scheme val="minor"/>
    </font>
    <font>
      <b/>
      <sz val="12"/>
      <color indexed="8"/>
      <name val="Calibri"/>
      <family val="2"/>
      <scheme val="minor"/>
    </font>
    <font>
      <u/>
      <sz val="10"/>
      <color indexed="8"/>
      <name val="Calibri"/>
      <family val="2"/>
      <scheme val="minor"/>
    </font>
    <font>
      <sz val="10"/>
      <color rgb="FF000000"/>
      <name val="Calibri"/>
      <family val="2"/>
      <scheme val="minor"/>
    </font>
    <font>
      <sz val="9"/>
      <color theme="1"/>
      <name val="Calibri"/>
      <family val="2"/>
      <scheme val="minor"/>
    </font>
    <font>
      <b/>
      <u/>
      <sz val="10"/>
      <name val="Calibri"/>
      <family val="2"/>
      <scheme val="minor"/>
    </font>
    <font>
      <b/>
      <u/>
      <sz val="12"/>
      <name val="Calibri"/>
      <family val="2"/>
      <scheme val="minor"/>
    </font>
    <font>
      <b/>
      <i/>
      <sz val="12"/>
      <name val="Calibri"/>
      <family val="2"/>
      <scheme val="minor"/>
    </font>
    <font>
      <b/>
      <sz val="8"/>
      <name val="Calibri"/>
      <family val="2"/>
      <scheme val="minor"/>
    </font>
    <font>
      <b/>
      <sz val="9"/>
      <name val="Calibri"/>
      <family val="2"/>
      <scheme val="minor"/>
    </font>
    <font>
      <i/>
      <sz val="9"/>
      <name val="Calibri"/>
      <family val="2"/>
      <scheme val="minor"/>
    </font>
    <font>
      <b/>
      <sz val="10"/>
      <color indexed="10"/>
      <name val="Calibri"/>
      <family val="2"/>
      <scheme val="minor"/>
    </font>
    <font>
      <b/>
      <sz val="10"/>
      <color rgb="FF000000"/>
      <name val="Calibri"/>
      <family val="2"/>
      <scheme val="minor"/>
    </font>
    <font>
      <b/>
      <sz val="11"/>
      <name val="Calibri"/>
      <family val="2"/>
      <scheme val="minor"/>
    </font>
    <font>
      <sz val="12"/>
      <color theme="1"/>
      <name val="Calibri"/>
      <family val="2"/>
      <scheme val="minor"/>
    </font>
    <font>
      <b/>
      <sz val="12"/>
      <color theme="1"/>
      <name val="Calibri"/>
      <family val="2"/>
      <scheme val="minor"/>
    </font>
    <font>
      <b/>
      <i/>
      <sz val="10"/>
      <color theme="1"/>
      <name val="Calibri"/>
      <family val="2"/>
      <scheme val="minor"/>
    </font>
  </fonts>
  <fills count="17">
    <fill>
      <patternFill patternType="none"/>
    </fill>
    <fill>
      <patternFill patternType="gray125"/>
    </fill>
    <fill>
      <patternFill patternType="solid">
        <fgColor indexed="9"/>
      </patternFill>
    </fill>
    <fill>
      <patternFill patternType="solid">
        <fgColor indexed="55"/>
        <bgColor indexed="64"/>
      </patternFill>
    </fill>
    <fill>
      <patternFill patternType="solid">
        <fgColor theme="6" tint="0.79998168889431442"/>
        <bgColor indexed="64"/>
      </patternFill>
    </fill>
    <fill>
      <patternFill patternType="solid">
        <fgColor rgb="FFCCFFFF"/>
        <bgColor indexed="64"/>
      </patternFill>
    </fill>
    <fill>
      <patternFill patternType="solid">
        <fgColor theme="1" tint="0.24994659260841701"/>
        <bgColor indexed="64"/>
      </patternFill>
    </fill>
    <fill>
      <patternFill patternType="solid">
        <fgColor theme="0"/>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4" tint="0.79998168889431442"/>
        <bgColor indexed="65"/>
      </patternFill>
    </fill>
    <fill>
      <patternFill patternType="solid">
        <fgColor theme="1"/>
        <bgColor indexed="64"/>
      </patternFill>
    </fill>
    <fill>
      <patternFill patternType="solid">
        <fgColor theme="1" tint="0.499984740745262"/>
        <bgColor indexed="64"/>
      </patternFill>
    </fill>
  </fills>
  <borders count="113">
    <border>
      <left/>
      <right/>
      <top/>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style="medium">
        <color indexed="8"/>
      </bottom>
      <diagonal/>
    </border>
    <border>
      <left style="medium">
        <color indexed="64"/>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64"/>
      </right>
      <top style="medium">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right style="medium">
        <color indexed="64"/>
      </right>
      <top style="medium">
        <color indexed="64"/>
      </top>
      <bottom style="medium">
        <color indexed="64"/>
      </bottom>
      <diagonal/>
    </border>
    <border>
      <left style="thin">
        <color indexed="8"/>
      </left>
      <right style="thin">
        <color indexed="8"/>
      </right>
      <top/>
      <bottom style="thin">
        <color indexed="8"/>
      </bottom>
      <diagonal/>
    </border>
    <border>
      <left/>
      <right/>
      <top/>
      <bottom style="medium">
        <color indexed="8"/>
      </bottom>
      <diagonal/>
    </border>
    <border>
      <left/>
      <right/>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indexed="64"/>
      </right>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medium">
        <color indexed="64"/>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right/>
      <top style="thin">
        <color auto="1"/>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thin">
        <color auto="1"/>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8"/>
      </left>
      <right/>
      <top/>
      <bottom/>
      <diagonal/>
    </border>
    <border>
      <left style="medium">
        <color indexed="8"/>
      </left>
      <right/>
      <top style="medium">
        <color indexed="64"/>
      </top>
      <bottom/>
      <diagonal/>
    </border>
    <border>
      <left style="medium">
        <color indexed="8"/>
      </left>
      <right/>
      <top/>
      <bottom style="medium">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thick">
        <color indexed="64"/>
      </top>
      <bottom style="thick">
        <color indexed="64"/>
      </bottom>
      <diagonal/>
    </border>
    <border>
      <left style="medium">
        <color indexed="64"/>
      </left>
      <right style="thin">
        <color indexed="64"/>
      </right>
      <top/>
      <bottom/>
      <diagonal/>
    </border>
    <border>
      <left style="thin">
        <color indexed="8"/>
      </left>
      <right/>
      <top style="medium">
        <color indexed="8"/>
      </top>
      <bottom style="thin">
        <color indexed="8"/>
      </bottom>
      <diagonal/>
    </border>
    <border>
      <left style="thin">
        <color indexed="8"/>
      </left>
      <right/>
      <top style="thin">
        <color indexed="8"/>
      </top>
      <bottom style="thin">
        <color indexed="8"/>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style="thin">
        <color indexed="64"/>
      </left>
      <right/>
      <top style="thin">
        <color indexed="64"/>
      </top>
      <bottom/>
      <diagonal/>
    </border>
    <border>
      <left/>
      <right/>
      <top style="thin">
        <color auto="1"/>
      </top>
      <bottom style="thin">
        <color auto="1"/>
      </bottom>
      <diagonal/>
    </border>
    <border>
      <left/>
      <right/>
      <top/>
      <bottom style="thick">
        <color theme="4"/>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style="thin">
        <color indexed="64"/>
      </top>
      <bottom style="double">
        <color theme="4"/>
      </bottom>
      <diagonal/>
    </border>
    <border>
      <left/>
      <right/>
      <top style="thin">
        <color indexed="64"/>
      </top>
      <bottom style="double">
        <color theme="4"/>
      </bottom>
      <diagonal/>
    </border>
    <border>
      <left/>
      <right style="thin">
        <color indexed="64"/>
      </right>
      <top style="thin">
        <color indexed="64"/>
      </top>
      <bottom style="double">
        <color theme="4"/>
      </bottom>
      <diagonal/>
    </border>
    <border>
      <left style="thin">
        <color indexed="64"/>
      </left>
      <right style="thin">
        <color indexed="64"/>
      </right>
      <top style="double">
        <color theme="4"/>
      </top>
      <bottom/>
      <diagonal/>
    </border>
    <border>
      <left style="thin">
        <color indexed="64"/>
      </left>
      <right/>
      <top style="double">
        <color theme="4"/>
      </top>
      <bottom style="thin">
        <color indexed="64"/>
      </bottom>
      <diagonal/>
    </border>
    <border>
      <left style="thin">
        <color indexed="64"/>
      </left>
      <right style="thin">
        <color indexed="64"/>
      </right>
      <top style="double">
        <color theme="4"/>
      </top>
      <bottom style="thin">
        <color indexed="64"/>
      </bottom>
      <diagonal/>
    </border>
    <border>
      <left style="thin">
        <color indexed="64"/>
      </left>
      <right/>
      <top style="double">
        <color theme="4"/>
      </top>
      <bottom style="double">
        <color theme="4"/>
      </bottom>
      <diagonal/>
    </border>
    <border>
      <left style="thin">
        <color indexed="64"/>
      </left>
      <right/>
      <top style="thin">
        <color theme="4"/>
      </top>
      <bottom style="double">
        <color theme="4"/>
      </bottom>
      <diagonal/>
    </border>
    <border>
      <left style="thin">
        <color indexed="64"/>
      </left>
      <right style="thin">
        <color indexed="64"/>
      </right>
      <top style="thin">
        <color theme="4"/>
      </top>
      <bottom style="double">
        <color theme="4"/>
      </bottom>
      <diagonal/>
    </border>
    <border>
      <left style="medium">
        <color indexed="64"/>
      </left>
      <right style="medium">
        <color indexed="64"/>
      </right>
      <top/>
      <bottom/>
      <diagonal/>
    </border>
  </borders>
  <cellStyleXfs count="24">
    <xf numFmtId="0" fontId="0" fillId="0" borderId="0"/>
    <xf numFmtId="3" fontId="5" fillId="0" borderId="0" applyFont="0" applyFill="0" applyBorder="0" applyAlignment="0" applyProtection="0"/>
    <xf numFmtId="44" fontId="4" fillId="0" borderId="0" applyFont="0" applyFill="0" applyBorder="0" applyAlignment="0" applyProtection="0"/>
    <xf numFmtId="5" fontId="5" fillId="0" borderId="0" applyFont="0" applyFill="0" applyBorder="0" applyAlignment="0" applyProtection="0"/>
    <xf numFmtId="0" fontId="8" fillId="0" borderId="0" applyNumberFormat="0" applyFill="0" applyBorder="0" applyAlignment="0" applyProtection="0">
      <alignment vertical="top"/>
      <protection locked="0"/>
    </xf>
    <xf numFmtId="0" fontId="7" fillId="0" borderId="0"/>
    <xf numFmtId="0" fontId="9" fillId="0" borderId="0"/>
    <xf numFmtId="0" fontId="7" fillId="2" borderId="0"/>
    <xf numFmtId="0" fontId="5" fillId="0" borderId="0">
      <alignment vertical="top"/>
    </xf>
    <xf numFmtId="9" fontId="4" fillId="0" borderId="0" applyFont="0" applyFill="0" applyBorder="0" applyAlignment="0" applyProtection="0"/>
    <xf numFmtId="10" fontId="5" fillId="0" borderId="0" applyFont="0" applyFill="0" applyBorder="0" applyAlignment="0" applyProtection="0"/>
    <xf numFmtId="0" fontId="10" fillId="0" borderId="0"/>
    <xf numFmtId="0" fontId="11" fillId="0" borderId="0"/>
    <xf numFmtId="0" fontId="11" fillId="0" borderId="0"/>
    <xf numFmtId="0" fontId="4" fillId="0" borderId="0"/>
    <xf numFmtId="0" fontId="5" fillId="0" borderId="0"/>
    <xf numFmtId="0" fontId="3" fillId="0" borderId="0"/>
    <xf numFmtId="0" fontId="5" fillId="2" borderId="0"/>
    <xf numFmtId="0" fontId="2" fillId="0" borderId="0"/>
    <xf numFmtId="0" fontId="4" fillId="0" borderId="0"/>
    <xf numFmtId="0" fontId="13" fillId="0" borderId="100" applyNumberFormat="0" applyFill="0" applyAlignment="0" applyProtection="0"/>
    <xf numFmtId="0" fontId="14" fillId="0" borderId="101" applyNumberFormat="0" applyFill="0" applyAlignment="0" applyProtection="0"/>
    <xf numFmtId="0" fontId="15" fillId="0" borderId="102" applyNumberFormat="0" applyFill="0" applyAlignment="0" applyProtection="0"/>
    <xf numFmtId="0" fontId="1" fillId="14" borderId="0" applyNumberFormat="0" applyBorder="0" applyAlignment="0" applyProtection="0"/>
  </cellStyleXfs>
  <cellXfs count="1158">
    <xf numFmtId="0" fontId="0" fillId="0" borderId="0" xfId="0"/>
    <xf numFmtId="0" fontId="12" fillId="0" borderId="0" xfId="8" applyFont="1" applyAlignment="1"/>
    <xf numFmtId="0" fontId="16" fillId="0" borderId="0" xfId="0" applyFont="1"/>
    <xf numFmtId="0" fontId="16" fillId="0" borderId="0" xfId="14" applyFont="1" applyAlignment="1">
      <alignment wrapText="1"/>
    </xf>
    <xf numFmtId="41" fontId="16" fillId="0" borderId="0" xfId="14" applyNumberFormat="1" applyFont="1"/>
    <xf numFmtId="0" fontId="16" fillId="0" borderId="0" xfId="14" applyFont="1"/>
    <xf numFmtId="0" fontId="17" fillId="0" borderId="0" xfId="14" applyFont="1" applyAlignment="1">
      <alignment horizontal="left"/>
    </xf>
    <xf numFmtId="0" fontId="17" fillId="0" borderId="0" xfId="14" applyFont="1" applyAlignment="1">
      <alignment horizontal="center"/>
    </xf>
    <xf numFmtId="0" fontId="17" fillId="0" borderId="0" xfId="14" applyFont="1" applyAlignment="1">
      <alignment horizontal="left" vertical="center" wrapText="1"/>
    </xf>
    <xf numFmtId="0" fontId="18" fillId="0" borderId="8" xfId="0" applyFont="1" applyBorder="1" applyAlignment="1">
      <alignment vertical="top" wrapText="1"/>
    </xf>
    <xf numFmtId="0" fontId="18" fillId="0" borderId="0" xfId="0" applyFont="1" applyAlignment="1">
      <alignment wrapText="1"/>
    </xf>
    <xf numFmtId="0" fontId="19" fillId="0" borderId="0" xfId="0" applyFont="1" applyAlignment="1">
      <alignment horizontal="right" vertical="center"/>
    </xf>
    <xf numFmtId="0" fontId="18" fillId="0" borderId="8" xfId="0" applyFont="1" applyBorder="1" applyAlignment="1">
      <alignment horizontal="left" vertical="top" wrapText="1"/>
    </xf>
    <xf numFmtId="167" fontId="16" fillId="4" borderId="8" xfId="14" applyNumberFormat="1" applyFont="1" applyFill="1" applyBorder="1" applyAlignment="1" applyProtection="1">
      <alignment horizontal="right"/>
      <protection locked="0"/>
    </xf>
    <xf numFmtId="0" fontId="16" fillId="0" borderId="0" xfId="14" applyFont="1" applyAlignment="1">
      <alignment horizontal="left" vertical="center" wrapText="1"/>
    </xf>
    <xf numFmtId="167" fontId="16" fillId="0" borderId="8" xfId="14" applyNumberFormat="1" applyFont="1" applyBorder="1"/>
    <xf numFmtId="0" fontId="18" fillId="0" borderId="8" xfId="0" applyFont="1" applyBorder="1"/>
    <xf numFmtId="0" fontId="18" fillId="0" borderId="0" xfId="0" applyFont="1"/>
    <xf numFmtId="41" fontId="16" fillId="0" borderId="0" xfId="14" applyNumberFormat="1" applyFont="1" applyAlignment="1">
      <alignment wrapText="1"/>
    </xf>
    <xf numFmtId="41" fontId="16" fillId="4" borderId="8" xfId="14" applyNumberFormat="1" applyFont="1" applyFill="1" applyBorder="1" applyAlignment="1" applyProtection="1">
      <alignment horizontal="right"/>
      <protection locked="0"/>
    </xf>
    <xf numFmtId="0" fontId="18" fillId="0" borderId="0" xfId="0" applyFont="1" applyAlignment="1">
      <alignment horizontal="left" vertical="top" wrapText="1"/>
    </xf>
    <xf numFmtId="0" fontId="16" fillId="0" borderId="8" xfId="14" applyFont="1" applyBorder="1" applyAlignment="1">
      <alignment vertical="center" wrapText="1"/>
    </xf>
    <xf numFmtId="0" fontId="16" fillId="0" borderId="0" xfId="14" applyFont="1" applyAlignment="1">
      <alignment vertical="center" wrapText="1"/>
    </xf>
    <xf numFmtId="0" fontId="16" fillId="0" borderId="96" xfId="11" applyFont="1" applyBorder="1" applyAlignment="1">
      <alignment horizontal="right"/>
    </xf>
    <xf numFmtId="167" fontId="16" fillId="4" borderId="8" xfId="11" applyNumberFormat="1" applyFont="1" applyFill="1" applyBorder="1" applyAlignment="1" applyProtection="1">
      <alignment horizontal="right"/>
      <protection locked="0"/>
    </xf>
    <xf numFmtId="0" fontId="16" fillId="0" borderId="30" xfId="11" applyFont="1" applyBorder="1" applyAlignment="1">
      <alignment horizontal="right"/>
    </xf>
    <xf numFmtId="41" fontId="16" fillId="4" borderId="8" xfId="11" applyNumberFormat="1" applyFont="1" applyFill="1" applyBorder="1" applyAlignment="1" applyProtection="1">
      <alignment horizontal="right"/>
      <protection locked="0"/>
    </xf>
    <xf numFmtId="41" fontId="16" fillId="0" borderId="8" xfId="11" applyNumberFormat="1" applyFont="1" applyBorder="1" applyAlignment="1">
      <alignment horizontal="right"/>
    </xf>
    <xf numFmtId="0" fontId="16" fillId="0" borderId="32" xfId="11" applyFont="1" applyBorder="1" applyAlignment="1">
      <alignment horizontal="right"/>
    </xf>
    <xf numFmtId="0" fontId="17" fillId="0" borderId="0" xfId="11" applyFont="1"/>
    <xf numFmtId="41" fontId="16" fillId="0" borderId="0" xfId="11" applyNumberFormat="1" applyFont="1" applyAlignment="1">
      <alignment horizontal="right"/>
    </xf>
    <xf numFmtId="0" fontId="16" fillId="0" borderId="0" xfId="11" applyFont="1" applyAlignment="1">
      <alignment horizontal="right"/>
    </xf>
    <xf numFmtId="42" fontId="16" fillId="0" borderId="0" xfId="11" applyNumberFormat="1" applyFont="1" applyAlignment="1">
      <alignment horizontal="right"/>
    </xf>
    <xf numFmtId="0" fontId="16" fillId="0" borderId="8" xfId="14" applyFont="1" applyBorder="1" applyAlignment="1">
      <alignment horizontal="right" wrapText="1"/>
    </xf>
    <xf numFmtId="0" fontId="18" fillId="0" borderId="8" xfId="0" applyFont="1" applyBorder="1" applyAlignment="1">
      <alignment horizontal="left" vertical="center" wrapText="1"/>
    </xf>
    <xf numFmtId="0" fontId="18" fillId="0" borderId="8" xfId="0" applyFont="1" applyBorder="1" applyAlignment="1">
      <alignment horizontal="justify" vertical="top"/>
    </xf>
    <xf numFmtId="0" fontId="1" fillId="0" borderId="0" xfId="16" applyFont="1"/>
    <xf numFmtId="0" fontId="15" fillId="0" borderId="0" xfId="16" applyFont="1" applyAlignment="1" applyProtection="1">
      <alignment horizontal="left"/>
      <protection locked="0"/>
    </xf>
    <xf numFmtId="0" fontId="1" fillId="0" borderId="0" xfId="16" applyFont="1" applyAlignment="1" applyProtection="1">
      <alignment horizontal="center"/>
      <protection locked="0"/>
    </xf>
    <xf numFmtId="0" fontId="15" fillId="0" borderId="103" xfId="22" applyFill="1" applyBorder="1"/>
    <xf numFmtId="0" fontId="15" fillId="0" borderId="104" xfId="22" applyFill="1" applyBorder="1"/>
    <xf numFmtId="0" fontId="15" fillId="0" borderId="105" xfId="22" applyFill="1" applyBorder="1"/>
    <xf numFmtId="0" fontId="16" fillId="15" borderId="29" xfId="0" applyFont="1" applyFill="1" applyBorder="1"/>
    <xf numFmtId="0" fontId="16" fillId="15" borderId="0" xfId="0" applyFont="1" applyFill="1"/>
    <xf numFmtId="0" fontId="16" fillId="15" borderId="54" xfId="0" applyFont="1" applyFill="1" applyBorder="1"/>
    <xf numFmtId="0" fontId="15" fillId="0" borderId="107" xfId="23" applyFont="1" applyFill="1" applyBorder="1" applyAlignment="1">
      <alignment horizontal="center" vertical="center"/>
    </xf>
    <xf numFmtId="0" fontId="1" fillId="0" borderId="108" xfId="23" applyFill="1" applyBorder="1" applyAlignment="1">
      <alignment horizontal="left" vertical="center" wrapText="1"/>
    </xf>
    <xf numFmtId="0" fontId="1" fillId="0" borderId="108" xfId="23" applyFill="1" applyBorder="1" applyAlignment="1">
      <alignment horizontal="left" vertical="center"/>
    </xf>
    <xf numFmtId="0" fontId="15" fillId="0" borderId="109" xfId="23" applyFont="1" applyFill="1" applyBorder="1" applyAlignment="1">
      <alignment horizontal="center" vertical="center"/>
    </xf>
    <xf numFmtId="0" fontId="16" fillId="0" borderId="29" xfId="0" applyFont="1" applyBorder="1"/>
    <xf numFmtId="0" fontId="16" fillId="0" borderId="54" xfId="0" applyFont="1" applyBorder="1"/>
    <xf numFmtId="0" fontId="15" fillId="15" borderId="111" xfId="22" applyFill="1" applyBorder="1"/>
    <xf numFmtId="0" fontId="16" fillId="0" borderId="0" xfId="0" applyFont="1" applyAlignment="1">
      <alignment horizontal="left"/>
    </xf>
    <xf numFmtId="0" fontId="21" fillId="0" borderId="0" xfId="0" applyFont="1"/>
    <xf numFmtId="0" fontId="22" fillId="0" borderId="0" xfId="0" applyFont="1" applyAlignment="1">
      <alignment horizontal="center"/>
    </xf>
    <xf numFmtId="0" fontId="22" fillId="0" borderId="0" xfId="0" applyFont="1"/>
    <xf numFmtId="0" fontId="15" fillId="0" borderId="29" xfId="0" applyFont="1" applyBorder="1"/>
    <xf numFmtId="0" fontId="15" fillId="0" borderId="0" xfId="0" applyFont="1"/>
    <xf numFmtId="0" fontId="15" fillId="0" borderId="54" xfId="0" applyFont="1" applyBorder="1" applyAlignment="1">
      <alignment horizontal="right"/>
    </xf>
    <xf numFmtId="0" fontId="23" fillId="0" borderId="0" xfId="20" applyFont="1" applyBorder="1"/>
    <xf numFmtId="0" fontId="15" fillId="0" borderId="29" xfId="23" applyFont="1" applyFill="1" applyBorder="1" applyAlignment="1">
      <alignment horizontal="center"/>
    </xf>
    <xf numFmtId="0" fontId="15" fillId="7" borderId="106" xfId="0" applyFont="1" applyFill="1" applyBorder="1" applyAlignment="1">
      <alignment horizontal="center"/>
    </xf>
    <xf numFmtId="0" fontId="15" fillId="0" borderId="106" xfId="23" applyFont="1" applyFill="1" applyBorder="1" applyAlignment="1">
      <alignment horizontal="center"/>
    </xf>
    <xf numFmtId="0" fontId="15" fillId="0" borderId="0" xfId="0" applyFont="1" applyAlignment="1">
      <alignment horizontal="center"/>
    </xf>
    <xf numFmtId="0" fontId="22" fillId="0" borderId="54" xfId="0" applyFont="1" applyBorder="1" applyAlignment="1">
      <alignment horizontal="center"/>
    </xf>
    <xf numFmtId="0" fontId="23" fillId="0" borderId="0" xfId="20" applyFont="1" applyFill="1" applyBorder="1"/>
    <xf numFmtId="0" fontId="23" fillId="0" borderId="101" xfId="21" applyFont="1" applyFill="1"/>
    <xf numFmtId="0" fontId="23" fillId="0" borderId="101" xfId="21" applyFont="1"/>
    <xf numFmtId="0" fontId="1" fillId="0" borderId="108" xfId="23" applyFill="1" applyBorder="1" applyAlignment="1">
      <alignment horizontal="left" vertical="top" wrapText="1"/>
    </xf>
    <xf numFmtId="0" fontId="17" fillId="7" borderId="106" xfId="0" applyFont="1" applyFill="1" applyBorder="1" applyAlignment="1">
      <alignment horizontal="center"/>
    </xf>
    <xf numFmtId="0" fontId="16" fillId="15" borderId="102" xfId="23" applyFont="1" applyFill="1" applyBorder="1"/>
    <xf numFmtId="0" fontId="17" fillId="0" borderId="106" xfId="23" applyFont="1" applyFill="1" applyBorder="1" applyAlignment="1">
      <alignment horizontal="center" wrapText="1"/>
    </xf>
    <xf numFmtId="0" fontId="17" fillId="0" borderId="106" xfId="0" applyFont="1" applyBorder="1" applyAlignment="1">
      <alignment horizontal="center" wrapText="1"/>
    </xf>
    <xf numFmtId="0" fontId="24" fillId="0" borderId="0" xfId="0" applyFont="1"/>
    <xf numFmtId="0" fontId="1" fillId="0" borderId="0" xfId="16" applyFont="1" applyAlignment="1" applyProtection="1">
      <alignment horizontal="left"/>
      <protection locked="0"/>
    </xf>
    <xf numFmtId="0" fontId="17" fillId="0" borderId="104" xfId="22" applyFont="1" applyFill="1" applyBorder="1"/>
    <xf numFmtId="0" fontId="17" fillId="0" borderId="105" xfId="22" applyFont="1" applyFill="1" applyBorder="1"/>
    <xf numFmtId="0" fontId="1" fillId="15" borderId="110" xfId="23" applyFill="1" applyBorder="1"/>
    <xf numFmtId="0" fontId="1" fillId="15" borderId="111" xfId="23" applyFill="1" applyBorder="1"/>
    <xf numFmtId="0" fontId="17" fillId="15" borderId="111" xfId="22" applyFont="1" applyFill="1" applyBorder="1"/>
    <xf numFmtId="0" fontId="16" fillId="4" borderId="108" xfId="0" applyFont="1" applyFill="1" applyBorder="1" applyProtection="1">
      <protection locked="0"/>
    </xf>
    <xf numFmtId="0" fontId="16" fillId="4" borderId="108" xfId="0" applyFont="1" applyFill="1" applyBorder="1" applyAlignment="1" applyProtection="1">
      <alignment horizontal="center" vertical="center"/>
      <protection locked="0"/>
    </xf>
    <xf numFmtId="0" fontId="16" fillId="4" borderId="108" xfId="23" applyFont="1" applyFill="1" applyBorder="1" applyAlignment="1" applyProtection="1">
      <alignment horizontal="center" vertical="center"/>
      <protection locked="0"/>
    </xf>
    <xf numFmtId="0" fontId="15" fillId="0" borderId="0" xfId="16" applyFont="1" applyAlignment="1">
      <alignment horizontal="left"/>
    </xf>
    <xf numFmtId="0" fontId="25" fillId="0" borderId="0" xfId="16" applyFont="1"/>
    <xf numFmtId="0" fontId="26" fillId="0" borderId="0" xfId="0" applyFont="1"/>
    <xf numFmtId="0" fontId="26" fillId="0" borderId="0" xfId="14" applyFont="1"/>
    <xf numFmtId="0" fontId="27" fillId="0" borderId="1" xfId="0" applyFont="1" applyBorder="1" applyAlignment="1">
      <alignment horizontal="center"/>
    </xf>
    <xf numFmtId="0" fontId="28" fillId="0" borderId="1" xfId="14" applyFont="1" applyBorder="1" applyAlignment="1">
      <alignment horizontal="center" wrapText="1"/>
    </xf>
    <xf numFmtId="0" fontId="26" fillId="0" borderId="0" xfId="14" applyFont="1" applyAlignment="1">
      <alignment vertical="center"/>
    </xf>
    <xf numFmtId="0" fontId="26" fillId="0" borderId="0" xfId="14" applyFont="1" applyAlignment="1">
      <alignment wrapText="1"/>
    </xf>
    <xf numFmtId="0" fontId="26" fillId="0" borderId="0" xfId="14" applyFont="1" applyAlignment="1">
      <alignment horizontal="center"/>
    </xf>
    <xf numFmtId="0" fontId="28" fillId="0" borderId="0" xfId="0" applyFont="1"/>
    <xf numFmtId="0" fontId="29" fillId="0" borderId="0" xfId="0" applyFont="1" applyAlignment="1">
      <alignment horizontal="left" vertical="center"/>
    </xf>
    <xf numFmtId="0" fontId="30" fillId="0" borderId="0" xfId="4" applyFont="1" applyAlignment="1" applyProtection="1"/>
    <xf numFmtId="0" fontId="26" fillId="4" borderId="8" xfId="14" applyFont="1" applyFill="1" applyBorder="1" applyAlignment="1" applyProtection="1">
      <alignment horizontal="center"/>
      <protection locked="0"/>
    </xf>
    <xf numFmtId="0" fontId="26" fillId="8" borderId="8" xfId="14" applyFont="1" applyFill="1" applyBorder="1" applyAlignment="1" applyProtection="1">
      <alignment horizontal="center"/>
      <protection locked="0"/>
    </xf>
    <xf numFmtId="0" fontId="26" fillId="11" borderId="8" xfId="14" applyFont="1" applyFill="1" applyBorder="1" applyAlignment="1" applyProtection="1">
      <alignment horizontal="center"/>
      <protection locked="0"/>
    </xf>
    <xf numFmtId="0" fontId="29" fillId="0" borderId="0" xfId="0" applyFont="1" applyAlignment="1">
      <alignment horizontal="left" vertical="center" wrapText="1"/>
    </xf>
    <xf numFmtId="0" fontId="26" fillId="0" borderId="0" xfId="14" applyFont="1" applyAlignment="1">
      <alignment vertical="top"/>
    </xf>
    <xf numFmtId="0" fontId="30" fillId="0" borderId="0" xfId="4" applyNumberFormat="1" applyFont="1" applyFill="1" applyBorder="1" applyAlignment="1" applyProtection="1">
      <protection locked="0"/>
    </xf>
    <xf numFmtId="0" fontId="29" fillId="0" borderId="0" xfId="0" applyFont="1" applyAlignment="1">
      <alignment vertical="top" wrapText="1"/>
    </xf>
    <xf numFmtId="0" fontId="29" fillId="0" borderId="0" xfId="0" applyFont="1" applyAlignment="1">
      <alignment vertical="center" wrapText="1"/>
    </xf>
    <xf numFmtId="0" fontId="29" fillId="0" borderId="0" xfId="0" applyFont="1" applyAlignment="1">
      <alignment vertical="center"/>
    </xf>
    <xf numFmtId="0" fontId="27" fillId="0" borderId="2" xfId="14" applyFont="1" applyBorder="1"/>
    <xf numFmtId="0" fontId="29" fillId="0" borderId="2" xfId="0" applyFont="1" applyBorder="1" applyAlignment="1">
      <alignment horizontal="left" vertical="center"/>
    </xf>
    <xf numFmtId="0" fontId="26" fillId="0" borderId="2" xfId="14" applyFont="1" applyBorder="1" applyAlignment="1">
      <alignment wrapText="1"/>
    </xf>
    <xf numFmtId="0" fontId="26" fillId="0" borderId="2" xfId="14" applyFont="1" applyBorder="1"/>
    <xf numFmtId="0" fontId="27" fillId="0" borderId="0" xfId="14" applyFont="1"/>
    <xf numFmtId="0" fontId="26" fillId="0" borderId="0" xfId="0" applyFont="1" applyAlignment="1">
      <alignment horizontal="left" vertical="center" wrapText="1"/>
    </xf>
    <xf numFmtId="0" fontId="30" fillId="0" borderId="0" xfId="4" applyFont="1" applyBorder="1" applyAlignment="1" applyProtection="1">
      <protection locked="0"/>
    </xf>
    <xf numFmtId="0" fontId="26" fillId="0" borderId="0" xfId="14" applyFont="1" applyAlignment="1">
      <alignment horizontal="left"/>
    </xf>
    <xf numFmtId="0" fontId="30" fillId="0" borderId="0" xfId="4" applyFont="1" applyAlignment="1" applyProtection="1">
      <alignment horizontal="right"/>
    </xf>
    <xf numFmtId="0" fontId="26" fillId="0" borderId="0" xfId="0" applyFont="1" applyAlignment="1">
      <alignment horizontal="left"/>
    </xf>
    <xf numFmtId="0" fontId="31" fillId="0" borderId="0" xfId="0" applyFont="1" applyAlignment="1">
      <alignment horizontal="left"/>
    </xf>
    <xf numFmtId="0" fontId="32" fillId="0" borderId="0" xfId="0" applyFont="1" applyAlignment="1">
      <alignment horizontal="centerContinuous"/>
    </xf>
    <xf numFmtId="0" fontId="31" fillId="0" borderId="0" xfId="0" applyFont="1" applyAlignment="1">
      <alignment horizontal="centerContinuous"/>
    </xf>
    <xf numFmtId="0" fontId="26" fillId="0" borderId="0" xfId="0" applyFont="1" applyAlignment="1">
      <alignment horizontal="right"/>
    </xf>
    <xf numFmtId="14" fontId="26" fillId="0" borderId="0" xfId="0" applyNumberFormat="1" applyFont="1"/>
    <xf numFmtId="0" fontId="32" fillId="0" borderId="0" xfId="0" applyFont="1"/>
    <xf numFmtId="0" fontId="28" fillId="0" borderId="0" xfId="0" applyFont="1" applyAlignment="1">
      <alignment horizontal="left"/>
    </xf>
    <xf numFmtId="14" fontId="26" fillId="4" borderId="2" xfId="0" applyNumberFormat="1" applyFont="1" applyFill="1" applyBorder="1" applyAlignment="1" applyProtection="1">
      <alignment horizontal="center"/>
      <protection locked="0"/>
    </xf>
    <xf numFmtId="0" fontId="28" fillId="0" borderId="0" xfId="0" applyFont="1" applyAlignment="1">
      <alignment horizontal="right"/>
    </xf>
    <xf numFmtId="0" fontId="33" fillId="0" borderId="0" xfId="0" applyFont="1"/>
    <xf numFmtId="0" fontId="33" fillId="0" borderId="0" xfId="0" applyFont="1" applyAlignment="1">
      <alignment horizontal="right"/>
    </xf>
    <xf numFmtId="0" fontId="26" fillId="4" borderId="2" xfId="0" applyFont="1" applyFill="1" applyBorder="1" applyAlignment="1" applyProtection="1">
      <alignment horizontal="center"/>
      <protection locked="0"/>
    </xf>
    <xf numFmtId="0" fontId="26" fillId="13" borderId="0" xfId="0" applyFont="1" applyFill="1"/>
    <xf numFmtId="0" fontId="26" fillId="12" borderId="0" xfId="0" applyFont="1" applyFill="1"/>
    <xf numFmtId="0" fontId="26" fillId="8" borderId="0" xfId="0" applyFont="1" applyFill="1"/>
    <xf numFmtId="0" fontId="26" fillId="11" borderId="0" xfId="0" applyFont="1" applyFill="1"/>
    <xf numFmtId="0" fontId="34" fillId="0" borderId="0" xfId="0" applyFont="1" applyAlignment="1">
      <alignment horizontal="centerContinuous"/>
    </xf>
    <xf numFmtId="0" fontId="26" fillId="0" borderId="0" xfId="0" applyFont="1" applyAlignment="1">
      <alignment horizontal="centerContinuous"/>
    </xf>
    <xf numFmtId="0" fontId="26" fillId="0" borderId="0" xfId="7" applyFont="1" applyFill="1"/>
    <xf numFmtId="0" fontId="35" fillId="0" borderId="2" xfId="7" applyFont="1" applyFill="1" applyBorder="1"/>
    <xf numFmtId="0" fontId="35" fillId="0" borderId="2" xfId="7" applyFont="1" applyFill="1" applyBorder="1" applyAlignment="1">
      <alignment horizontal="right"/>
    </xf>
    <xf numFmtId="0" fontId="27" fillId="0" borderId="2" xfId="7" applyFont="1" applyFill="1" applyBorder="1"/>
    <xf numFmtId="0" fontId="36" fillId="0" borderId="3" xfId="0" applyFont="1" applyBorder="1"/>
    <xf numFmtId="0" fontId="26" fillId="0" borderId="4" xfId="0" applyFont="1" applyBorder="1"/>
    <xf numFmtId="0" fontId="26" fillId="0" borderId="5" xfId="0" applyFont="1" applyBorder="1"/>
    <xf numFmtId="0" fontId="26" fillId="0" borderId="6" xfId="0" applyFont="1" applyBorder="1"/>
    <xf numFmtId="0" fontId="26" fillId="4" borderId="13" xfId="0" applyFont="1" applyFill="1" applyBorder="1" applyAlignment="1" applyProtection="1">
      <alignment horizontal="left"/>
      <protection locked="0"/>
    </xf>
    <xf numFmtId="0" fontId="26" fillId="4" borderId="67" xfId="0" applyFont="1" applyFill="1" applyBorder="1" applyAlignment="1" applyProtection="1">
      <alignment horizontal="left"/>
      <protection locked="0"/>
    </xf>
    <xf numFmtId="0" fontId="26" fillId="4" borderId="56" xfId="0" applyFont="1" applyFill="1" applyBorder="1" applyAlignment="1" applyProtection="1">
      <alignment horizontal="left"/>
      <protection locked="0"/>
    </xf>
    <xf numFmtId="0" fontId="26" fillId="0" borderId="9" xfId="0" applyFont="1" applyBorder="1"/>
    <xf numFmtId="0" fontId="26" fillId="0" borderId="2" xfId="0" applyFont="1" applyBorder="1"/>
    <xf numFmtId="0" fontId="26" fillId="0" borderId="2" xfId="0" applyFont="1" applyBorder="1" applyAlignment="1">
      <alignment horizontal="right"/>
    </xf>
    <xf numFmtId="0" fontId="26" fillId="0" borderId="4" xfId="0" applyFont="1" applyBorder="1" applyAlignment="1">
      <alignment horizontal="left"/>
    </xf>
    <xf numFmtId="0" fontId="26" fillId="0" borderId="5" xfId="0" applyFont="1" applyBorder="1" applyAlignment="1">
      <alignment horizontal="left"/>
    </xf>
    <xf numFmtId="0" fontId="26" fillId="0" borderId="4" xfId="0" applyFont="1" applyBorder="1" applyAlignment="1">
      <alignment horizontal="right"/>
    </xf>
    <xf numFmtId="0" fontId="26" fillId="0" borderId="5" xfId="0" applyFont="1" applyBorder="1" applyAlignment="1">
      <alignment horizontal="right"/>
    </xf>
    <xf numFmtId="0" fontId="28" fillId="4" borderId="8" xfId="0" applyFont="1" applyFill="1" applyBorder="1" applyAlignment="1" applyProtection="1">
      <alignment horizontal="center"/>
      <protection locked="0"/>
    </xf>
    <xf numFmtId="0" fontId="26" fillId="0" borderId="7" xfId="0" applyFont="1" applyBorder="1"/>
    <xf numFmtId="0" fontId="26" fillId="0" borderId="10" xfId="0" applyFont="1" applyBorder="1" applyAlignment="1">
      <alignment horizontal="right"/>
    </xf>
    <xf numFmtId="0" fontId="38" fillId="0" borderId="0" xfId="0" applyFont="1"/>
    <xf numFmtId="0" fontId="26" fillId="0" borderId="13" xfId="0" applyFont="1" applyBorder="1" applyAlignment="1">
      <alignment horizontal="left"/>
    </xf>
    <xf numFmtId="0" fontId="26" fillId="0" borderId="67" xfId="0" applyFont="1" applyBorder="1" applyAlignment="1">
      <alignment horizontal="left"/>
    </xf>
    <xf numFmtId="0" fontId="26" fillId="0" borderId="56" xfId="0" applyFont="1" applyBorder="1" applyAlignment="1">
      <alignment horizontal="left"/>
    </xf>
    <xf numFmtId="0" fontId="26" fillId="0" borderId="17" xfId="0" applyFont="1" applyBorder="1" applyAlignment="1">
      <alignment horizontal="center"/>
    </xf>
    <xf numFmtId="0" fontId="26" fillId="0" borderId="18" xfId="0" applyFont="1" applyBorder="1" applyAlignment="1">
      <alignment horizontal="center"/>
    </xf>
    <xf numFmtId="0" fontId="26" fillId="7" borderId="0" xfId="0" applyFont="1" applyFill="1" applyAlignment="1" applyProtection="1">
      <alignment horizontal="left"/>
      <protection locked="0"/>
    </xf>
    <xf numFmtId="0" fontId="26" fillId="7" borderId="2" xfId="0" applyFont="1" applyFill="1" applyBorder="1" applyAlignment="1" applyProtection="1">
      <alignment horizontal="left"/>
      <protection locked="0"/>
    </xf>
    <xf numFmtId="0" fontId="26" fillId="0" borderId="4" xfId="0" applyFont="1" applyBorder="1" applyAlignment="1" applyProtection="1">
      <alignment horizontal="left"/>
      <protection locked="0"/>
    </xf>
    <xf numFmtId="0" fontId="30" fillId="0" borderId="4" xfId="4" applyFont="1" applyFill="1" applyBorder="1" applyAlignment="1" applyProtection="1">
      <alignment horizontal="center"/>
      <protection locked="0"/>
    </xf>
    <xf numFmtId="169" fontId="26" fillId="0" borderId="4" xfId="0" applyNumberFormat="1" applyFont="1" applyBorder="1" applyAlignment="1" applyProtection="1">
      <alignment horizontal="center"/>
      <protection locked="0"/>
    </xf>
    <xf numFmtId="0" fontId="28" fillId="0" borderId="3" xfId="0" applyFont="1" applyBorder="1"/>
    <xf numFmtId="0" fontId="26" fillId="0" borderId="7" xfId="0" applyFont="1" applyBorder="1" applyAlignment="1">
      <alignment horizontal="centerContinuous"/>
    </xf>
    <xf numFmtId="0" fontId="26" fillId="4" borderId="0" xfId="0" applyFont="1" applyFill="1" applyAlignment="1" applyProtection="1">
      <alignment wrapText="1"/>
      <protection locked="0"/>
    </xf>
    <xf numFmtId="0" fontId="28" fillId="0" borderId="0" xfId="0" applyFont="1" applyAlignment="1">
      <alignment horizontal="centerContinuous"/>
    </xf>
    <xf numFmtId="0" fontId="34" fillId="0" borderId="3" xfId="0" applyFont="1" applyBorder="1" applyAlignment="1">
      <alignment horizontal="centerContinuous"/>
    </xf>
    <xf numFmtId="0" fontId="31" fillId="0" borderId="4" xfId="0" applyFont="1" applyBorder="1"/>
    <xf numFmtId="0" fontId="34" fillId="0" borderId="4" xfId="0" applyFont="1" applyBorder="1"/>
    <xf numFmtId="0" fontId="34" fillId="0" borderId="4" xfId="0" applyFont="1" applyBorder="1" applyAlignment="1">
      <alignment horizontal="centerContinuous"/>
    </xf>
    <xf numFmtId="0" fontId="28" fillId="0" borderId="6" xfId="0" applyFont="1" applyBorder="1"/>
    <xf numFmtId="0" fontId="26" fillId="0" borderId="10" xfId="0" applyFont="1" applyBorder="1"/>
    <xf numFmtId="0" fontId="26" fillId="0" borderId="3" xfId="0" applyFont="1" applyBorder="1"/>
    <xf numFmtId="0" fontId="31" fillId="0" borderId="4" xfId="0" applyFont="1" applyBorder="1" applyAlignment="1">
      <alignment horizontal="left"/>
    </xf>
    <xf numFmtId="0" fontId="26" fillId="0" borderId="4" xfId="0" applyFont="1" applyBorder="1" applyAlignment="1">
      <alignment horizontal="centerContinuous"/>
    </xf>
    <xf numFmtId="0" fontId="26" fillId="0" borderId="6" xfId="0" applyFont="1" applyBorder="1" applyAlignment="1">
      <alignment horizontal="centerContinuous" wrapText="1"/>
    </xf>
    <xf numFmtId="0" fontId="28" fillId="0" borderId="6" xfId="0" applyFont="1" applyBorder="1" applyAlignment="1">
      <alignment horizontal="left"/>
    </xf>
    <xf numFmtId="0" fontId="26" fillId="0" borderId="0" xfId="0" applyFont="1" applyAlignment="1">
      <alignment horizontal="centerContinuous" wrapText="1"/>
    </xf>
    <xf numFmtId="170" fontId="26" fillId="4" borderId="12" xfId="0" applyNumberFormat="1" applyFont="1" applyFill="1" applyBorder="1" applyAlignment="1" applyProtection="1">
      <alignment horizontal="center"/>
      <protection locked="0"/>
    </xf>
    <xf numFmtId="0" fontId="28" fillId="4" borderId="12" xfId="0" applyFont="1" applyFill="1" applyBorder="1" applyAlignment="1" applyProtection="1">
      <alignment horizontal="center"/>
      <protection locked="0"/>
    </xf>
    <xf numFmtId="17" fontId="40" fillId="0" borderId="10" xfId="0" applyNumberFormat="1" applyFont="1" applyBorder="1"/>
    <xf numFmtId="0" fontId="27" fillId="0" borderId="0" xfId="0" applyFont="1"/>
    <xf numFmtId="0" fontId="27" fillId="0" borderId="0" xfId="0" applyFont="1" applyAlignment="1">
      <alignment horizontal="right"/>
    </xf>
    <xf numFmtId="0" fontId="26" fillId="0" borderId="0" xfId="0" applyFont="1" applyAlignment="1">
      <alignment horizontal="center"/>
    </xf>
    <xf numFmtId="0" fontId="28" fillId="0" borderId="0" xfId="0" applyFont="1" applyAlignment="1">
      <alignment horizontal="center"/>
    </xf>
    <xf numFmtId="0" fontId="26" fillId="0" borderId="0" xfId="0" applyFont="1" applyProtection="1">
      <protection locked="0"/>
    </xf>
    <xf numFmtId="0" fontId="33" fillId="0" borderId="2" xfId="0" applyFont="1" applyBorder="1"/>
    <xf numFmtId="0" fontId="26" fillId="0" borderId="13" xfId="0" applyFont="1" applyBorder="1"/>
    <xf numFmtId="0" fontId="26" fillId="0" borderId="67" xfId="0" applyFont="1" applyBorder="1" applyAlignment="1">
      <alignment horizontal="centerContinuous"/>
    </xf>
    <xf numFmtId="0" fontId="26" fillId="0" borderId="67" xfId="0" applyFont="1" applyBorder="1"/>
    <xf numFmtId="0" fontId="26" fillId="0" borderId="15" xfId="0" applyFont="1" applyBorder="1"/>
    <xf numFmtId="0" fontId="28" fillId="0" borderId="12" xfId="0" applyFont="1" applyBorder="1" applyAlignment="1">
      <alignment horizontal="center"/>
    </xf>
    <xf numFmtId="0" fontId="28" fillId="0" borderId="2" xfId="0" applyFont="1" applyBorder="1" applyAlignment="1">
      <alignment horizontal="right"/>
    </xf>
    <xf numFmtId="0" fontId="28" fillId="0" borderId="2" xfId="0" applyFont="1" applyBorder="1" applyAlignment="1">
      <alignment horizontal="center"/>
    </xf>
    <xf numFmtId="0" fontId="26" fillId="4" borderId="8" xfId="0" applyFont="1" applyFill="1" applyBorder="1" applyAlignment="1" applyProtection="1">
      <alignment horizontal="center"/>
      <protection locked="0"/>
    </xf>
    <xf numFmtId="3" fontId="28" fillId="0" borderId="12" xfId="0" applyNumberFormat="1" applyFont="1" applyBorder="1" applyAlignment="1">
      <alignment horizontal="center"/>
    </xf>
    <xf numFmtId="3" fontId="28" fillId="0" borderId="0" xfId="0" applyNumberFormat="1" applyFont="1" applyAlignment="1">
      <alignment horizontal="center"/>
    </xf>
    <xf numFmtId="3" fontId="26" fillId="4" borderId="12" xfId="0" applyNumberFormat="1" applyFont="1" applyFill="1" applyBorder="1" applyAlignment="1" applyProtection="1">
      <alignment horizontal="center"/>
      <protection locked="0"/>
    </xf>
    <xf numFmtId="3" fontId="26" fillId="4" borderId="8" xfId="0" applyNumberFormat="1" applyFont="1" applyFill="1" applyBorder="1" applyAlignment="1" applyProtection="1">
      <alignment horizontal="center"/>
      <protection locked="0"/>
    </xf>
    <xf numFmtId="0" fontId="28" fillId="0" borderId="8" xfId="0" applyFont="1" applyBorder="1" applyAlignment="1">
      <alignment horizontal="center"/>
    </xf>
    <xf numFmtId="3" fontId="28" fillId="0" borderId="8" xfId="0" applyNumberFormat="1" applyFont="1" applyBorder="1" applyAlignment="1">
      <alignment horizontal="center"/>
    </xf>
    <xf numFmtId="9" fontId="28" fillId="0" borderId="2" xfId="0" applyNumberFormat="1" applyFont="1" applyBorder="1"/>
    <xf numFmtId="0" fontId="26" fillId="0" borderId="16" xfId="0" applyFont="1" applyBorder="1" applyAlignment="1">
      <alignment horizontal="center"/>
    </xf>
    <xf numFmtId="0" fontId="26" fillId="0" borderId="19" xfId="0" applyFont="1" applyBorder="1" applyAlignment="1">
      <alignment horizontal="center"/>
    </xf>
    <xf numFmtId="0" fontId="26" fillId="0" borderId="14" xfId="0" applyFont="1" applyBorder="1" applyAlignment="1">
      <alignment horizontal="center"/>
    </xf>
    <xf numFmtId="0" fontId="26" fillId="0" borderId="20" xfId="0" applyFont="1" applyBorder="1" applyAlignment="1">
      <alignment horizontal="center"/>
    </xf>
    <xf numFmtId="0" fontId="42" fillId="0" borderId="16" xfId="5" applyFont="1" applyBorder="1" applyAlignment="1">
      <alignment horizontal="center"/>
    </xf>
    <xf numFmtId="0" fontId="26" fillId="4" borderId="23" xfId="0" applyFont="1" applyFill="1" applyBorder="1" applyAlignment="1" applyProtection="1">
      <alignment horizontal="center"/>
      <protection locked="0"/>
    </xf>
    <xf numFmtId="0" fontId="26" fillId="0" borderId="11" xfId="0" applyFont="1" applyBorder="1" applyAlignment="1">
      <alignment horizontal="center"/>
    </xf>
    <xf numFmtId="0" fontId="42" fillId="0" borderId="21" xfId="5" applyFont="1" applyBorder="1" applyAlignment="1">
      <alignment horizontal="center"/>
    </xf>
    <xf numFmtId="0" fontId="12" fillId="5" borderId="22" xfId="5" applyFont="1" applyFill="1" applyBorder="1" applyAlignment="1">
      <alignment horizontal="center"/>
    </xf>
    <xf numFmtId="0" fontId="12" fillId="5" borderId="34" xfId="6" applyFont="1" applyFill="1" applyBorder="1" applyAlignment="1">
      <alignment horizontal="center"/>
    </xf>
    <xf numFmtId="0" fontId="12" fillId="5" borderId="23" xfId="6" applyFont="1" applyFill="1" applyBorder="1" applyAlignment="1">
      <alignment horizontal="center"/>
    </xf>
    <xf numFmtId="0" fontId="12" fillId="5" borderId="24" xfId="6" applyFont="1" applyFill="1" applyBorder="1" applyAlignment="1">
      <alignment horizontal="center"/>
    </xf>
    <xf numFmtId="167" fontId="28" fillId="0" borderId="25" xfId="9" applyNumberFormat="1" applyFont="1" applyFill="1" applyBorder="1" applyAlignment="1" applyProtection="1">
      <alignment horizontal="center"/>
    </xf>
    <xf numFmtId="167" fontId="28" fillId="0" borderId="26" xfId="9" applyNumberFormat="1" applyFont="1" applyFill="1" applyBorder="1" applyAlignment="1" applyProtection="1">
      <alignment horizontal="center"/>
    </xf>
    <xf numFmtId="0" fontId="26" fillId="0" borderId="1" xfId="0" applyFont="1" applyBorder="1"/>
    <xf numFmtId="0" fontId="26" fillId="0" borderId="1" xfId="0" applyFont="1" applyBorder="1" applyAlignment="1">
      <alignment horizontal="right"/>
    </xf>
    <xf numFmtId="0" fontId="26" fillId="0" borderId="20" xfId="0" applyFont="1" applyBorder="1"/>
    <xf numFmtId="0" fontId="44" fillId="0" borderId="0" xfId="0" applyFont="1" applyAlignment="1">
      <alignment horizontal="centerContinuous"/>
    </xf>
    <xf numFmtId="0" fontId="44" fillId="0" borderId="0" xfId="0" applyFont="1" applyAlignment="1">
      <alignment horizontal="left"/>
    </xf>
    <xf numFmtId="0" fontId="44" fillId="0" borderId="0" xfId="0" applyFont="1" applyAlignment="1">
      <alignment horizontal="center"/>
    </xf>
    <xf numFmtId="0" fontId="26" fillId="0" borderId="6" xfId="0" applyFont="1" applyBorder="1" applyAlignment="1">
      <alignment horizontal="left"/>
    </xf>
    <xf numFmtId="166" fontId="26" fillId="4" borderId="67" xfId="0" applyNumberFormat="1" applyFont="1" applyFill="1" applyBorder="1" applyAlignment="1" applyProtection="1">
      <alignment horizontal="center"/>
      <protection locked="0"/>
    </xf>
    <xf numFmtId="166" fontId="26" fillId="4" borderId="99" xfId="0" applyNumberFormat="1" applyFont="1" applyFill="1" applyBorder="1" applyAlignment="1" applyProtection="1">
      <alignment horizontal="center"/>
      <protection locked="0"/>
    </xf>
    <xf numFmtId="0" fontId="26" fillId="0" borderId="0" xfId="0" quotePrefix="1" applyFont="1" applyAlignment="1">
      <alignment horizontal="right"/>
    </xf>
    <xf numFmtId="164" fontId="26" fillId="0" borderId="0" xfId="0" applyNumberFormat="1" applyFont="1" applyAlignment="1">
      <alignment horizontal="center"/>
    </xf>
    <xf numFmtId="0" fontId="26" fillId="7" borderId="0" xfId="0" applyFont="1" applyFill="1" applyAlignment="1">
      <alignment horizontal="left"/>
    </xf>
    <xf numFmtId="0" fontId="28" fillId="0" borderId="0" xfId="0" quotePrefix="1" applyFont="1"/>
    <xf numFmtId="0" fontId="28" fillId="0" borderId="2" xfId="0" applyFont="1" applyBorder="1"/>
    <xf numFmtId="0" fontId="26" fillId="0" borderId="0" xfId="0" quotePrefix="1" applyFont="1"/>
    <xf numFmtId="17" fontId="40" fillId="0" borderId="0" xfId="0" applyNumberFormat="1" applyFont="1"/>
    <xf numFmtId="0" fontId="31" fillId="0" borderId="3" xfId="0" applyFont="1" applyBorder="1" applyAlignment="1">
      <alignment horizontal="centerContinuous"/>
    </xf>
    <xf numFmtId="0" fontId="31" fillId="0" borderId="4" xfId="0" applyFont="1" applyBorder="1" applyAlignment="1">
      <alignment horizontal="centerContinuous"/>
    </xf>
    <xf numFmtId="0" fontId="31" fillId="0" borderId="5" xfId="0" applyFont="1" applyBorder="1" applyAlignment="1">
      <alignment horizontal="centerContinuous"/>
    </xf>
    <xf numFmtId="0" fontId="28" fillId="0" borderId="6" xfId="0" applyFont="1" applyBorder="1" applyAlignment="1">
      <alignment horizontal="right"/>
    </xf>
    <xf numFmtId="0" fontId="28" fillId="0" borderId="7" xfId="0" applyFont="1" applyBorder="1"/>
    <xf numFmtId="0" fontId="28" fillId="0" borderId="23" xfId="0" applyFont="1" applyBorder="1" applyAlignment="1">
      <alignment horizontal="centerContinuous"/>
    </xf>
    <xf numFmtId="0" fontId="26" fillId="0" borderId="8" xfId="0" applyFont="1" applyBorder="1" applyAlignment="1">
      <alignment horizontal="centerContinuous"/>
    </xf>
    <xf numFmtId="0" fontId="26" fillId="0" borderId="11" xfId="0" applyFont="1" applyBorder="1" applyAlignment="1">
      <alignment horizontal="centerContinuous"/>
    </xf>
    <xf numFmtId="0" fontId="46" fillId="9" borderId="23" xfId="0" applyFont="1" applyFill="1" applyBorder="1" applyAlignment="1">
      <alignment horizontal="center" wrapText="1"/>
    </xf>
    <xf numFmtId="0" fontId="46" fillId="9" borderId="8" xfId="0" applyFont="1" applyFill="1" applyBorder="1" applyAlignment="1">
      <alignment horizontal="center" wrapText="1"/>
    </xf>
    <xf numFmtId="0" fontId="46" fillId="9" borderId="11" xfId="0" applyFont="1" applyFill="1" applyBorder="1" applyAlignment="1">
      <alignment horizontal="center" wrapText="1"/>
    </xf>
    <xf numFmtId="0" fontId="26" fillId="0" borderId="0" xfId="0" applyFont="1" applyAlignment="1">
      <alignment horizontal="center" vertical="center" wrapText="1"/>
    </xf>
    <xf numFmtId="0" fontId="26" fillId="4" borderId="23" xfId="0" applyFont="1" applyFill="1" applyBorder="1" applyProtection="1">
      <protection locked="0"/>
    </xf>
    <xf numFmtId="41" fontId="33" fillId="4" borderId="8" xfId="2" applyNumberFormat="1" applyFont="1" applyFill="1" applyBorder="1" applyProtection="1">
      <protection locked="0"/>
    </xf>
    <xf numFmtId="178" fontId="26" fillId="4" borderId="8" xfId="9" applyNumberFormat="1" applyFont="1" applyFill="1" applyBorder="1" applyProtection="1">
      <protection locked="0"/>
    </xf>
    <xf numFmtId="1" fontId="26" fillId="4" borderId="8" xfId="0" applyNumberFormat="1" applyFont="1" applyFill="1" applyBorder="1" applyAlignment="1" applyProtection="1">
      <alignment horizontal="center"/>
      <protection locked="0"/>
    </xf>
    <xf numFmtId="6" fontId="26" fillId="0" borderId="8" xfId="0" applyNumberFormat="1" applyFont="1" applyBorder="1"/>
    <xf numFmtId="166" fontId="26" fillId="4" borderId="8" xfId="0" applyNumberFormat="1" applyFont="1" applyFill="1" applyBorder="1" applyAlignment="1" applyProtection="1">
      <alignment horizontal="center"/>
      <protection locked="0"/>
    </xf>
    <xf numFmtId="166" fontId="26" fillId="4" borderId="11" xfId="0" applyNumberFormat="1" applyFont="1" applyFill="1" applyBorder="1" applyAlignment="1" applyProtection="1">
      <alignment horizontal="center"/>
      <protection locked="0"/>
    </xf>
    <xf numFmtId="0" fontId="26" fillId="0" borderId="8" xfId="0" applyFont="1" applyBorder="1" applyAlignment="1">
      <alignment horizontal="center"/>
    </xf>
    <xf numFmtId="6" fontId="26" fillId="4" borderId="8" xfId="0" applyNumberFormat="1" applyFont="1" applyFill="1" applyBorder="1" applyProtection="1">
      <protection locked="0"/>
    </xf>
    <xf numFmtId="0" fontId="26" fillId="0" borderId="23" xfId="0" applyFont="1" applyBorder="1"/>
    <xf numFmtId="43" fontId="26" fillId="0" borderId="8" xfId="0" applyNumberFormat="1" applyFont="1" applyBorder="1"/>
    <xf numFmtId="0" fontId="26" fillId="0" borderId="23" xfId="0" applyFont="1" applyBorder="1" applyAlignment="1">
      <alignment horizontal="right"/>
    </xf>
    <xf numFmtId="0" fontId="26" fillId="0" borderId="8" xfId="0" applyFont="1" applyBorder="1"/>
    <xf numFmtId="165" fontId="33" fillId="0" borderId="8" xfId="2" applyNumberFormat="1" applyFont="1" applyBorder="1" applyProtection="1"/>
    <xf numFmtId="0" fontId="26" fillId="0" borderId="11" xfId="0" applyFont="1" applyBorder="1"/>
    <xf numFmtId="0" fontId="26" fillId="0" borderId="6" xfId="0" applyFont="1" applyBorder="1" applyAlignment="1">
      <alignment horizontal="right"/>
    </xf>
    <xf numFmtId="6" fontId="26" fillId="0" borderId="0" xfId="0" applyNumberFormat="1" applyFont="1"/>
    <xf numFmtId="0" fontId="28" fillId="0" borderId="6" xfId="0" applyFont="1" applyBorder="1" applyAlignment="1" applyProtection="1">
      <alignment horizontal="left"/>
      <protection locked="0"/>
    </xf>
    <xf numFmtId="165" fontId="33" fillId="0" borderId="0" xfId="2" applyNumberFormat="1" applyFont="1" applyBorder="1" applyProtection="1"/>
    <xf numFmtId="165" fontId="46" fillId="4" borderId="8" xfId="2" applyNumberFormat="1" applyFont="1" applyFill="1" applyBorder="1" applyAlignment="1" applyProtection="1">
      <alignment horizontal="right"/>
      <protection locked="0"/>
    </xf>
    <xf numFmtId="42" fontId="33" fillId="4" borderId="8" xfId="2" applyNumberFormat="1" applyFont="1" applyFill="1" applyBorder="1" applyProtection="1">
      <protection locked="0"/>
    </xf>
    <xf numFmtId="167" fontId="33" fillId="0" borderId="8" xfId="2" applyNumberFormat="1" applyFont="1" applyFill="1" applyBorder="1" applyProtection="1"/>
    <xf numFmtId="0" fontId="28" fillId="16" borderId="50" xfId="0" applyFont="1" applyFill="1" applyBorder="1" applyAlignment="1">
      <alignment horizontal="centerContinuous"/>
    </xf>
    <xf numFmtId="0" fontId="28" fillId="16" borderId="51" xfId="0" applyFont="1" applyFill="1" applyBorder="1" applyAlignment="1">
      <alignment horizontal="centerContinuous"/>
    </xf>
    <xf numFmtId="0" fontId="28" fillId="16" borderId="43" xfId="0" applyFont="1" applyFill="1" applyBorder="1" applyAlignment="1">
      <alignment horizontal="centerContinuous"/>
    </xf>
    <xf numFmtId="0" fontId="34" fillId="0" borderId="5" xfId="0" applyFont="1" applyBorder="1" applyAlignment="1">
      <alignment horizontal="centerContinuous"/>
    </xf>
    <xf numFmtId="0" fontId="28" fillId="0" borderId="9" xfId="0" applyFont="1" applyBorder="1"/>
    <xf numFmtId="0" fontId="28" fillId="0" borderId="10" xfId="0" applyFont="1" applyBorder="1"/>
    <xf numFmtId="165" fontId="26" fillId="0" borderId="0" xfId="0" applyNumberFormat="1" applyFont="1"/>
    <xf numFmtId="0" fontId="28" fillId="0" borderId="9" xfId="0" applyFont="1" applyBorder="1" applyAlignment="1" applyProtection="1">
      <alignment horizontal="centerContinuous"/>
      <protection locked="0"/>
    </xf>
    <xf numFmtId="0" fontId="28" fillId="0" borderId="2" xfId="0" applyFont="1" applyBorder="1" applyAlignment="1" applyProtection="1">
      <alignment horizontal="centerContinuous"/>
      <protection locked="0"/>
    </xf>
    <xf numFmtId="0" fontId="26" fillId="0" borderId="2" xfId="0" applyFont="1" applyBorder="1" applyAlignment="1" applyProtection="1">
      <alignment horizontal="centerContinuous"/>
      <protection locked="0"/>
    </xf>
    <xf numFmtId="0" fontId="26" fillId="0" borderId="10" xfId="0" applyFont="1" applyBorder="1" applyAlignment="1" applyProtection="1">
      <alignment horizontal="centerContinuous"/>
      <protection locked="0"/>
    </xf>
    <xf numFmtId="0" fontId="28" fillId="0" borderId="9" xfId="0" applyFont="1" applyBorder="1" applyAlignment="1" applyProtection="1">
      <alignment horizontal="left"/>
      <protection locked="0"/>
    </xf>
    <xf numFmtId="0" fontId="31" fillId="0" borderId="0" xfId="0" applyFont="1" applyAlignment="1">
      <alignment horizontal="center"/>
    </xf>
    <xf numFmtId="17" fontId="40" fillId="0" borderId="0" xfId="0" applyNumberFormat="1" applyFont="1" applyProtection="1">
      <protection locked="0"/>
    </xf>
    <xf numFmtId="0" fontId="31" fillId="0" borderId="0" xfId="0" applyFont="1" applyAlignment="1">
      <alignment horizontal="center" wrapText="1"/>
    </xf>
    <xf numFmtId="0" fontId="28" fillId="0" borderId="1" xfId="0" applyFont="1" applyBorder="1" applyAlignment="1">
      <alignment horizontal="right"/>
    </xf>
    <xf numFmtId="0" fontId="28" fillId="0" borderId="1" xfId="0" applyFont="1" applyBorder="1"/>
    <xf numFmtId="0" fontId="26" fillId="0" borderId="27" xfId="0" applyFont="1" applyBorder="1" applyAlignment="1">
      <alignment horizontal="center" vertical="top" wrapText="1"/>
    </xf>
    <xf numFmtId="0" fontId="26" fillId="0" borderId="28" xfId="0" applyFont="1" applyBorder="1" applyAlignment="1">
      <alignment horizontal="center" wrapText="1"/>
    </xf>
    <xf numFmtId="0" fontId="47" fillId="0" borderId="29" xfId="0" applyFont="1" applyBorder="1" applyAlignment="1">
      <alignment horizontal="center" vertical="top" wrapText="1"/>
    </xf>
    <xf numFmtId="0" fontId="26" fillId="0" borderId="30" xfId="0" applyFont="1" applyBorder="1" applyAlignment="1">
      <alignment horizontal="center" vertical="center" wrapText="1"/>
    </xf>
    <xf numFmtId="0" fontId="26" fillId="0" borderId="30" xfId="0" applyFont="1" applyBorder="1" applyAlignment="1">
      <alignment horizontal="center" wrapText="1"/>
    </xf>
    <xf numFmtId="0" fontId="26" fillId="0" borderId="31" xfId="0" applyFont="1" applyBorder="1"/>
    <xf numFmtId="0" fontId="26" fillId="0" borderId="32" xfId="0" applyFont="1" applyBorder="1" applyAlignment="1">
      <alignment horizontal="center"/>
    </xf>
    <xf numFmtId="0" fontId="28" fillId="0" borderId="32" xfId="0" applyFont="1" applyBorder="1" applyAlignment="1">
      <alignment horizontal="center"/>
    </xf>
    <xf numFmtId="0" fontId="28" fillId="4" borderId="32" xfId="0" applyFont="1" applyFill="1" applyBorder="1" applyAlignment="1" applyProtection="1">
      <alignment horizontal="center"/>
      <protection locked="0"/>
    </xf>
    <xf numFmtId="42" fontId="26" fillId="0" borderId="8" xfId="0" applyNumberFormat="1" applyFont="1" applyBorder="1"/>
    <xf numFmtId="0" fontId="26" fillId="0" borderId="8" xfId="0" applyFont="1" applyBorder="1" applyAlignment="1">
      <alignment wrapText="1"/>
    </xf>
    <xf numFmtId="41" fontId="26" fillId="11" borderId="8" xfId="0" applyNumberFormat="1" applyFont="1" applyFill="1" applyBorder="1" applyProtection="1">
      <protection locked="0"/>
    </xf>
    <xf numFmtId="41" fontId="26" fillId="0" borderId="8" xfId="0" applyNumberFormat="1" applyFont="1" applyBorder="1"/>
    <xf numFmtId="41" fontId="26" fillId="4" borderId="8" xfId="0" applyNumberFormat="1" applyFont="1" applyFill="1" applyBorder="1" applyProtection="1">
      <protection locked="0"/>
    </xf>
    <xf numFmtId="0" fontId="26" fillId="4" borderId="8" xfId="0" applyFont="1" applyFill="1" applyBorder="1" applyProtection="1">
      <protection locked="0"/>
    </xf>
    <xf numFmtId="0" fontId="26" fillId="0" borderId="8" xfId="0" applyFont="1" applyBorder="1" applyAlignment="1">
      <alignment horizontal="right"/>
    </xf>
    <xf numFmtId="41" fontId="26" fillId="6" borderId="8" xfId="0" applyNumberFormat="1" applyFont="1" applyFill="1" applyBorder="1"/>
    <xf numFmtId="0" fontId="28" fillId="0" borderId="8" xfId="0" applyFont="1" applyBorder="1" applyAlignment="1">
      <alignment horizontal="center" wrapText="1"/>
    </xf>
    <xf numFmtId="42" fontId="26" fillId="0" borderId="8" xfId="0" applyNumberFormat="1" applyFont="1" applyBorder="1" applyAlignment="1">
      <alignment horizontal="left"/>
    </xf>
    <xf numFmtId="0" fontId="28" fillId="0" borderId="8" xfId="0" applyFont="1" applyBorder="1"/>
    <xf numFmtId="0" fontId="26" fillId="0" borderId="12" xfId="0" applyFont="1" applyBorder="1"/>
    <xf numFmtId="0" fontId="28" fillId="0" borderId="33" xfId="0" applyFont="1" applyBorder="1" applyAlignment="1">
      <alignment horizontal="left" wrapText="1"/>
    </xf>
    <xf numFmtId="42" fontId="26" fillId="0" borderId="33" xfId="0" applyNumberFormat="1" applyFont="1" applyBorder="1"/>
    <xf numFmtId="42" fontId="26" fillId="0" borderId="0" xfId="0" applyNumberFormat="1" applyFont="1"/>
    <xf numFmtId="42" fontId="26" fillId="0" borderId="0" xfId="0" quotePrefix="1" applyNumberFormat="1" applyFont="1"/>
    <xf numFmtId="0" fontId="28" fillId="0" borderId="0" xfId="0" applyFont="1" applyAlignment="1">
      <alignment horizontal="left" wrapText="1"/>
    </xf>
    <xf numFmtId="0" fontId="28" fillId="0" borderId="0" xfId="0" applyFont="1" applyAlignment="1">
      <alignment horizontal="centerContinuous" wrapText="1"/>
    </xf>
    <xf numFmtId="0" fontId="28" fillId="0" borderId="0" xfId="0" applyFont="1" applyAlignment="1">
      <alignment horizontal="right" wrapText="1"/>
    </xf>
    <xf numFmtId="0" fontId="28" fillId="0" borderId="0" xfId="0" applyFont="1" applyAlignment="1">
      <alignment horizontal="center" wrapText="1"/>
    </xf>
    <xf numFmtId="41" fontId="26" fillId="0" borderId="0" xfId="0" applyNumberFormat="1" applyFont="1" applyAlignment="1">
      <alignment horizontal="center"/>
    </xf>
    <xf numFmtId="0" fontId="41" fillId="0" borderId="0" xfId="0" applyFont="1"/>
    <xf numFmtId="0" fontId="41" fillId="0" borderId="0" xfId="0" applyFont="1" applyAlignment="1">
      <alignment horizontal="right"/>
    </xf>
    <xf numFmtId="0" fontId="41" fillId="0" borderId="0" xfId="0" applyFont="1" applyAlignment="1">
      <alignment horizontal="center"/>
    </xf>
    <xf numFmtId="14" fontId="41" fillId="0" borderId="0" xfId="0" applyNumberFormat="1" applyFont="1" applyAlignment="1">
      <alignment horizontal="center"/>
    </xf>
    <xf numFmtId="41" fontId="41" fillId="0" borderId="0" xfId="0" applyNumberFormat="1" applyFont="1" applyAlignment="1">
      <alignment horizontal="center"/>
    </xf>
    <xf numFmtId="9" fontId="41" fillId="0" borderId="0" xfId="0" applyNumberFormat="1" applyFont="1" applyAlignment="1">
      <alignment horizontal="center"/>
    </xf>
    <xf numFmtId="41" fontId="28" fillId="0" borderId="0" xfId="0" applyNumberFormat="1" applyFont="1" applyAlignment="1">
      <alignment horizontal="center"/>
    </xf>
    <xf numFmtId="0" fontId="28" fillId="0" borderId="1" xfId="0" applyFont="1" applyBorder="1" applyAlignment="1">
      <alignment horizontal="left"/>
    </xf>
    <xf numFmtId="0" fontId="28" fillId="0" borderId="1" xfId="0" applyFont="1" applyBorder="1" applyAlignment="1">
      <alignment horizontal="center"/>
    </xf>
    <xf numFmtId="41" fontId="28" fillId="0" borderId="1" xfId="0" applyNumberFormat="1" applyFont="1" applyBorder="1" applyAlignment="1">
      <alignment horizontal="center"/>
    </xf>
    <xf numFmtId="0" fontId="26" fillId="4" borderId="8" xfId="0" applyFont="1" applyFill="1" applyBorder="1" applyAlignment="1">
      <alignment horizontal="left"/>
    </xf>
    <xf numFmtId="0" fontId="26" fillId="4" borderId="8" xfId="0" applyFont="1" applyFill="1" applyBorder="1" applyAlignment="1">
      <alignment horizontal="center"/>
    </xf>
    <xf numFmtId="41" fontId="26" fillId="4" borderId="8" xfId="0" applyNumberFormat="1" applyFont="1" applyFill="1" applyBorder="1" applyAlignment="1">
      <alignment horizontal="center"/>
    </xf>
    <xf numFmtId="41" fontId="26" fillId="4" borderId="8" xfId="0" applyNumberFormat="1" applyFont="1" applyFill="1" applyBorder="1" applyAlignment="1">
      <alignment horizontal="left"/>
    </xf>
    <xf numFmtId="41" fontId="26" fillId="0" borderId="8" xfId="0" applyNumberFormat="1" applyFont="1" applyBorder="1" applyAlignment="1">
      <alignment horizontal="center"/>
    </xf>
    <xf numFmtId="0" fontId="32" fillId="0" borderId="0" xfId="7" applyFont="1" applyFill="1"/>
    <xf numFmtId="0" fontId="48" fillId="0" borderId="0" xfId="7" applyFont="1" applyFill="1" applyAlignment="1">
      <alignment horizontal="centerContinuous"/>
    </xf>
    <xf numFmtId="0" fontId="32" fillId="0" borderId="0" xfId="7" applyFont="1" applyFill="1" applyAlignment="1">
      <alignment horizontal="centerContinuous"/>
    </xf>
    <xf numFmtId="0" fontId="44" fillId="0" borderId="0" xfId="7" applyFont="1" applyFill="1" applyAlignment="1">
      <alignment horizontal="centerContinuous"/>
    </xf>
    <xf numFmtId="0" fontId="26" fillId="0" borderId="0" xfId="7" applyFont="1" applyFill="1" applyAlignment="1">
      <alignment horizontal="centerContinuous"/>
    </xf>
    <xf numFmtId="0" fontId="44" fillId="0" borderId="3" xfId="7" applyFont="1" applyFill="1" applyBorder="1" applyAlignment="1">
      <alignment horizontal="centerContinuous" wrapText="1"/>
    </xf>
    <xf numFmtId="0" fontId="44" fillId="0" borderId="4" xfId="7" applyFont="1" applyFill="1" applyBorder="1" applyAlignment="1">
      <alignment horizontal="center" wrapText="1"/>
    </xf>
    <xf numFmtId="0" fontId="44" fillId="0" borderId="35" xfId="7" applyFont="1" applyFill="1" applyBorder="1" applyAlignment="1">
      <alignment horizontal="centerContinuous" wrapText="1"/>
    </xf>
    <xf numFmtId="0" fontId="28" fillId="0" borderId="4" xfId="7" applyFont="1" applyFill="1" applyBorder="1" applyAlignment="1">
      <alignment horizontal="centerContinuous"/>
    </xf>
    <xf numFmtId="0" fontId="28" fillId="0" borderId="5" xfId="7" applyFont="1" applyFill="1" applyBorder="1" applyAlignment="1">
      <alignment horizontal="centerContinuous"/>
    </xf>
    <xf numFmtId="0" fontId="28" fillId="0" borderId="9" xfId="0" applyFont="1" applyBorder="1" applyAlignment="1">
      <alignment horizontal="center"/>
    </xf>
    <xf numFmtId="0" fontId="44" fillId="0" borderId="36" xfId="7" applyFont="1" applyFill="1" applyBorder="1" applyAlignment="1">
      <alignment horizontal="center" wrapText="1"/>
    </xf>
    <xf numFmtId="0" fontId="44" fillId="0" borderId="2" xfId="7" applyFont="1" applyFill="1" applyBorder="1" applyAlignment="1">
      <alignment horizontal="center" wrapText="1"/>
    </xf>
    <xf numFmtId="0" fontId="44" fillId="4" borderId="10" xfId="7" applyFont="1" applyFill="1" applyBorder="1" applyAlignment="1" applyProtection="1">
      <alignment horizontal="center" wrapText="1"/>
      <protection locked="0"/>
    </xf>
    <xf numFmtId="0" fontId="26" fillId="0" borderId="37" xfId="7" applyFont="1" applyFill="1" applyBorder="1" applyAlignment="1">
      <alignment horizontal="left"/>
    </xf>
    <xf numFmtId="0" fontId="45" fillId="4" borderId="38" xfId="7" applyFont="1" applyFill="1" applyBorder="1" applyAlignment="1" applyProtection="1">
      <alignment horizontal="center"/>
      <protection locked="0"/>
    </xf>
    <xf numFmtId="5" fontId="45" fillId="4" borderId="38" xfId="7" applyNumberFormat="1" applyFont="1" applyFill="1" applyBorder="1" applyAlignment="1" applyProtection="1">
      <alignment horizontal="center"/>
      <protection locked="0"/>
    </xf>
    <xf numFmtId="5" fontId="45" fillId="4" borderId="90" xfId="7" applyNumberFormat="1" applyFont="1" applyFill="1" applyBorder="1" applyAlignment="1" applyProtection="1">
      <alignment horizontal="center"/>
      <protection locked="0"/>
    </xf>
    <xf numFmtId="5" fontId="45" fillId="4" borderId="39" xfId="7" applyNumberFormat="1" applyFont="1" applyFill="1" applyBorder="1" applyAlignment="1" applyProtection="1">
      <alignment horizontal="center"/>
      <protection locked="0"/>
    </xf>
    <xf numFmtId="0" fontId="49" fillId="0" borderId="0" xfId="7" applyFont="1" applyFill="1" applyAlignment="1">
      <alignment horizontal="center"/>
    </xf>
    <xf numFmtId="0" fontId="26" fillId="0" borderId="40" xfId="7" applyFont="1" applyFill="1" applyBorder="1" applyAlignment="1">
      <alignment horizontal="left"/>
    </xf>
    <xf numFmtId="0" fontId="26" fillId="4" borderId="41" xfId="7" applyFont="1" applyFill="1" applyBorder="1" applyAlignment="1" applyProtection="1">
      <alignment horizontal="center"/>
      <protection locked="0"/>
    </xf>
    <xf numFmtId="5" fontId="26" fillId="4" borderId="41" xfId="7" applyNumberFormat="1" applyFont="1" applyFill="1" applyBorder="1" applyAlignment="1" applyProtection="1">
      <alignment horizontal="center"/>
      <protection locked="0"/>
    </xf>
    <xf numFmtId="5" fontId="26" fillId="4" borderId="91" xfId="7" applyNumberFormat="1" applyFont="1" applyFill="1" applyBorder="1" applyAlignment="1" applyProtection="1">
      <alignment horizontal="center"/>
      <protection locked="0"/>
    </xf>
    <xf numFmtId="5" fontId="26" fillId="4" borderId="42" xfId="7" applyNumberFormat="1" applyFont="1" applyFill="1" applyBorder="1" applyAlignment="1" applyProtection="1">
      <alignment horizontal="center"/>
      <protection locked="0"/>
    </xf>
    <xf numFmtId="0" fontId="44" fillId="0" borderId="6" xfId="7" applyFont="1" applyFill="1" applyBorder="1"/>
    <xf numFmtId="0" fontId="26" fillId="0" borderId="2" xfId="7" applyFont="1" applyFill="1" applyBorder="1"/>
    <xf numFmtId="0" fontId="26" fillId="0" borderId="10" xfId="7" applyFont="1" applyFill="1" applyBorder="1"/>
    <xf numFmtId="0" fontId="44" fillId="0" borderId="6" xfId="7" applyFont="1" applyFill="1" applyBorder="1" applyAlignment="1">
      <alignment horizontal="center"/>
    </xf>
    <xf numFmtId="5" fontId="26" fillId="0" borderId="12" xfId="7" applyNumberFormat="1" applyFont="1" applyFill="1" applyBorder="1" applyAlignment="1">
      <alignment horizontal="center"/>
    </xf>
    <xf numFmtId="5" fontId="26" fillId="0" borderId="43" xfId="7" applyNumberFormat="1" applyFont="1" applyFill="1" applyBorder="1" applyAlignment="1">
      <alignment horizontal="center"/>
    </xf>
    <xf numFmtId="0" fontId="26" fillId="0" borderId="7" xfId="7" applyFont="1" applyFill="1" applyBorder="1"/>
    <xf numFmtId="0" fontId="26" fillId="0" borderId="6" xfId="7" applyFont="1" applyFill="1" applyBorder="1" applyAlignment="1">
      <alignment horizontal="left"/>
    </xf>
    <xf numFmtId="0" fontId="26" fillId="0" borderId="0" xfId="7" quotePrefix="1" applyFont="1" applyFill="1"/>
    <xf numFmtId="0" fontId="26" fillId="0" borderId="9" xfId="7" applyFont="1" applyFill="1" applyBorder="1"/>
    <xf numFmtId="0" fontId="26" fillId="0" borderId="6" xfId="7" applyFont="1" applyFill="1" applyBorder="1"/>
    <xf numFmtId="0" fontId="27" fillId="0" borderId="0" xfId="7" applyFont="1" applyFill="1"/>
    <xf numFmtId="0" fontId="26" fillId="0" borderId="3" xfId="7" applyFont="1" applyFill="1" applyBorder="1" applyAlignment="1">
      <alignment horizontal="center"/>
    </xf>
    <xf numFmtId="0" fontId="26" fillId="0" borderId="4" xfId="7" applyFont="1" applyFill="1" applyBorder="1" applyAlignment="1">
      <alignment horizontal="center"/>
    </xf>
    <xf numFmtId="0" fontId="26" fillId="0" borderId="5" xfId="7" applyFont="1" applyFill="1" applyBorder="1" applyAlignment="1">
      <alignment horizontal="center"/>
    </xf>
    <xf numFmtId="0" fontId="26" fillId="0" borderId="3" xfId="7" applyFont="1" applyFill="1" applyBorder="1"/>
    <xf numFmtId="0" fontId="26" fillId="0" borderId="4" xfId="7" applyFont="1" applyFill="1" applyBorder="1"/>
    <xf numFmtId="0" fontId="26" fillId="0" borderId="5" xfId="7" applyFont="1" applyFill="1" applyBorder="1"/>
    <xf numFmtId="0" fontId="44" fillId="0" borderId="6" xfId="7" applyFont="1" applyFill="1" applyBorder="1" applyAlignment="1">
      <alignment horizontal="center" wrapText="1"/>
    </xf>
    <xf numFmtId="0" fontId="44" fillId="0" borderId="0" xfId="7" applyFont="1" applyFill="1" applyAlignment="1">
      <alignment horizontal="center" wrapText="1"/>
    </xf>
    <xf numFmtId="0" fontId="28" fillId="0" borderId="0" xfId="7" applyFont="1" applyFill="1" applyAlignment="1">
      <alignment horizontal="center" wrapText="1"/>
    </xf>
    <xf numFmtId="0" fontId="44" fillId="0" borderId="7" xfId="7" applyFont="1" applyFill="1" applyBorder="1" applyAlignment="1">
      <alignment horizontal="center" wrapText="1"/>
    </xf>
    <xf numFmtId="0" fontId="28" fillId="0" borderId="6" xfId="7" applyFont="1" applyFill="1" applyBorder="1" applyAlignment="1">
      <alignment horizontal="center" wrapText="1"/>
    </xf>
    <xf numFmtId="0" fontId="28" fillId="0" borderId="7" xfId="7" applyFont="1" applyFill="1" applyBorder="1" applyAlignment="1">
      <alignment horizontal="center" wrapText="1"/>
    </xf>
    <xf numFmtId="0" fontId="44" fillId="0" borderId="0" xfId="7" applyFont="1" applyFill="1" applyAlignment="1">
      <alignment horizontal="center"/>
    </xf>
    <xf numFmtId="0" fontId="26" fillId="0" borderId="0" xfId="7" applyFont="1" applyFill="1" applyAlignment="1">
      <alignment horizontal="center"/>
    </xf>
    <xf numFmtId="0" fontId="44" fillId="0" borderId="7" xfId="7" applyFont="1" applyFill="1" applyBorder="1" applyAlignment="1">
      <alignment horizontal="center"/>
    </xf>
    <xf numFmtId="1" fontId="26" fillId="0" borderId="23" xfId="7" applyNumberFormat="1" applyFont="1" applyFill="1" applyBorder="1" applyAlignment="1">
      <alignment horizontal="right"/>
    </xf>
    <xf numFmtId="37" fontId="26" fillId="4" borderId="8" xfId="7" applyNumberFormat="1" applyFont="1" applyFill="1" applyBorder="1" applyAlignment="1" applyProtection="1">
      <alignment horizontal="center"/>
      <protection locked="0"/>
    </xf>
    <xf numFmtId="43" fontId="26" fillId="4" borderId="8" xfId="7" applyNumberFormat="1" applyFont="1" applyFill="1" applyBorder="1" applyAlignment="1" applyProtection="1">
      <alignment horizontal="right"/>
      <protection locked="0"/>
    </xf>
    <xf numFmtId="43" fontId="26" fillId="0" borderId="8" xfId="7" applyNumberFormat="1" applyFont="1" applyFill="1" applyBorder="1" applyAlignment="1">
      <alignment horizontal="right"/>
    </xf>
    <xf numFmtId="9" fontId="26" fillId="0" borderId="8" xfId="7" applyNumberFormat="1" applyFont="1" applyFill="1" applyBorder="1" applyAlignment="1">
      <alignment horizontal="right"/>
    </xf>
    <xf numFmtId="37" fontId="26" fillId="4" borderId="13" xfId="7" applyNumberFormat="1" applyFont="1" applyFill="1" applyBorder="1" applyAlignment="1" applyProtection="1">
      <alignment horizontal="center"/>
      <protection locked="0"/>
    </xf>
    <xf numFmtId="37" fontId="26" fillId="4" borderId="11" xfId="7" applyNumberFormat="1" applyFont="1" applyFill="1" applyBorder="1" applyAlignment="1" applyProtection="1">
      <alignment horizontal="center"/>
      <protection locked="0"/>
    </xf>
    <xf numFmtId="43" fontId="26" fillId="4" borderId="23" xfId="7" applyNumberFormat="1" applyFont="1" applyFill="1" applyBorder="1" applyAlignment="1" applyProtection="1">
      <alignment horizontal="right"/>
      <protection locked="0"/>
    </xf>
    <xf numFmtId="43" fontId="26" fillId="0" borderId="11" xfId="7" applyNumberFormat="1" applyFont="1" applyFill="1" applyBorder="1" applyAlignment="1">
      <alignment horizontal="right"/>
    </xf>
    <xf numFmtId="7" fontId="26" fillId="0" borderId="0" xfId="7" applyNumberFormat="1" applyFont="1" applyFill="1"/>
    <xf numFmtId="1" fontId="26" fillId="0" borderId="71" xfId="7" applyNumberFormat="1" applyFont="1" applyFill="1" applyBorder="1" applyAlignment="1">
      <alignment horizontal="right"/>
    </xf>
    <xf numFmtId="43" fontId="26" fillId="4" borderId="70" xfId="7" applyNumberFormat="1" applyFont="1" applyFill="1" applyBorder="1" applyAlignment="1" applyProtection="1">
      <alignment horizontal="right"/>
      <protection locked="0"/>
    </xf>
    <xf numFmtId="167" fontId="26" fillId="4" borderId="8" xfId="7" applyNumberFormat="1" applyFont="1" applyFill="1" applyBorder="1" applyAlignment="1" applyProtection="1">
      <alignment horizontal="right"/>
      <protection locked="0"/>
    </xf>
    <xf numFmtId="37" fontId="26" fillId="4" borderId="23" xfId="7" applyNumberFormat="1" applyFont="1" applyFill="1" applyBorder="1" applyAlignment="1" applyProtection="1">
      <alignment horizontal="right"/>
      <protection locked="0"/>
    </xf>
    <xf numFmtId="37" fontId="26" fillId="4" borderId="72" xfId="7" applyNumberFormat="1" applyFont="1" applyFill="1" applyBorder="1" applyAlignment="1" applyProtection="1">
      <alignment horizontal="right"/>
      <protection locked="0"/>
    </xf>
    <xf numFmtId="7" fontId="26" fillId="0" borderId="8" xfId="7" applyNumberFormat="1" applyFont="1" applyFill="1" applyBorder="1" applyAlignment="1">
      <alignment horizontal="center"/>
    </xf>
    <xf numFmtId="7" fontId="26" fillId="0" borderId="13" xfId="7" applyNumberFormat="1" applyFont="1" applyFill="1" applyBorder="1" applyAlignment="1">
      <alignment horizontal="center"/>
    </xf>
    <xf numFmtId="7" fontId="26" fillId="0" borderId="6" xfId="7" applyNumberFormat="1" applyFont="1" applyFill="1" applyBorder="1"/>
    <xf numFmtId="0" fontId="26" fillId="0" borderId="6" xfId="7" applyFont="1" applyFill="1" applyBorder="1" applyAlignment="1">
      <alignment horizontal="right"/>
    </xf>
    <xf numFmtId="37" fontId="26" fillId="0" borderId="12" xfId="7" applyNumberFormat="1" applyFont="1" applyFill="1" applyBorder="1" applyAlignment="1" applyProtection="1">
      <alignment horizontal="center"/>
      <protection locked="0"/>
    </xf>
    <xf numFmtId="7" fontId="26" fillId="0" borderId="0" xfId="7" applyNumberFormat="1" applyFont="1" applyFill="1" applyAlignment="1" applyProtection="1">
      <alignment horizontal="left"/>
      <protection locked="0"/>
    </xf>
    <xf numFmtId="9" fontId="26" fillId="0" borderId="0" xfId="7" applyNumberFormat="1" applyFont="1" applyFill="1" applyAlignment="1" applyProtection="1">
      <alignment horizontal="center"/>
      <protection locked="0"/>
    </xf>
    <xf numFmtId="37" fontId="26" fillId="0" borderId="7" xfId="7" applyNumberFormat="1" applyFont="1" applyFill="1" applyBorder="1" applyAlignment="1">
      <alignment horizontal="center"/>
    </xf>
    <xf numFmtId="7" fontId="26" fillId="0" borderId="8" xfId="7" applyNumberFormat="1" applyFont="1" applyFill="1" applyBorder="1"/>
    <xf numFmtId="0" fontId="26" fillId="0" borderId="8" xfId="7" applyFont="1" applyFill="1" applyBorder="1"/>
    <xf numFmtId="3" fontId="26" fillId="0" borderId="8" xfId="7" applyNumberFormat="1" applyFont="1" applyFill="1" applyBorder="1"/>
    <xf numFmtId="0" fontId="26" fillId="0" borderId="1" xfId="7" applyFont="1" applyFill="1" applyBorder="1" applyAlignment="1">
      <alignment horizontal="center"/>
    </xf>
    <xf numFmtId="37" fontId="26" fillId="0" borderId="0" xfId="7" applyNumberFormat="1" applyFont="1" applyFill="1" applyAlignment="1" applyProtection="1">
      <alignment horizontal="center"/>
      <protection locked="0"/>
    </xf>
    <xf numFmtId="7" fontId="26" fillId="0" borderId="0" xfId="7" applyNumberFormat="1" applyFont="1" applyFill="1" applyAlignment="1" applyProtection="1">
      <alignment horizontal="right"/>
      <protection locked="0"/>
    </xf>
    <xf numFmtId="37" fontId="26" fillId="0" borderId="7" xfId="7" applyNumberFormat="1" applyFont="1" applyFill="1" applyBorder="1" applyAlignment="1" applyProtection="1">
      <alignment horizontal="center"/>
      <protection locked="0"/>
    </xf>
    <xf numFmtId="9" fontId="26" fillId="0" borderId="0" xfId="7" applyNumberFormat="1" applyFont="1" applyFill="1" applyAlignment="1">
      <alignment horizontal="right"/>
    </xf>
    <xf numFmtId="37" fontId="26" fillId="0" borderId="0" xfId="7" applyNumberFormat="1" applyFont="1" applyFill="1" applyAlignment="1">
      <alignment horizontal="right"/>
    </xf>
    <xf numFmtId="171" fontId="26" fillId="0" borderId="0" xfId="7" applyNumberFormat="1" applyFont="1" applyFill="1"/>
    <xf numFmtId="172" fontId="26" fillId="0" borderId="0" xfId="7" applyNumberFormat="1" applyFont="1" applyFill="1"/>
    <xf numFmtId="0" fontId="35" fillId="0" borderId="6" xfId="7" quotePrefix="1" applyFont="1" applyFill="1" applyBorder="1"/>
    <xf numFmtId="37" fontId="26" fillId="0" borderId="0" xfId="7" applyNumberFormat="1" applyFont="1" applyFill="1" applyAlignment="1">
      <alignment horizontal="center"/>
    </xf>
    <xf numFmtId="7" fontId="26" fillId="0" borderId="0" xfId="7" applyNumberFormat="1" applyFont="1" applyFill="1" applyAlignment="1">
      <alignment horizontal="right"/>
    </xf>
    <xf numFmtId="9" fontId="26" fillId="0" borderId="0" xfId="7" applyNumberFormat="1" applyFont="1" applyFill="1" applyAlignment="1">
      <alignment horizontal="center"/>
    </xf>
    <xf numFmtId="39" fontId="26" fillId="0" borderId="6" xfId="7" applyNumberFormat="1" applyFont="1" applyFill="1" applyBorder="1" applyAlignment="1">
      <alignment horizontal="left"/>
    </xf>
    <xf numFmtId="39" fontId="26" fillId="0" borderId="0" xfId="7" applyNumberFormat="1" applyFont="1" applyFill="1" applyAlignment="1">
      <alignment horizontal="right"/>
    </xf>
    <xf numFmtId="7" fontId="26" fillId="0" borderId="0" xfId="7" applyNumberFormat="1" applyFont="1" applyFill="1" applyAlignment="1">
      <alignment horizontal="left"/>
    </xf>
    <xf numFmtId="42" fontId="26" fillId="0" borderId="45" xfId="7" applyNumberFormat="1" applyFont="1" applyFill="1" applyBorder="1" applyAlignment="1">
      <alignment horizontal="right"/>
    </xf>
    <xf numFmtId="37" fontId="26" fillId="0" borderId="7" xfId="7" applyNumberFormat="1" applyFont="1" applyFill="1" applyBorder="1"/>
    <xf numFmtId="9" fontId="26" fillId="0" borderId="1" xfId="7" applyNumberFormat="1" applyFont="1" applyFill="1" applyBorder="1" applyAlignment="1">
      <alignment horizontal="right"/>
    </xf>
    <xf numFmtId="37" fontId="26" fillId="0" borderId="1" xfId="7" applyNumberFormat="1" applyFont="1" applyFill="1" applyBorder="1" applyAlignment="1">
      <alignment horizontal="right"/>
    </xf>
    <xf numFmtId="171" fontId="26" fillId="0" borderId="1" xfId="7" applyNumberFormat="1" applyFont="1" applyFill="1" applyBorder="1"/>
    <xf numFmtId="0" fontId="26" fillId="0" borderId="0" xfId="7" applyFont="1" applyFill="1" applyAlignment="1">
      <alignment horizontal="right"/>
    </xf>
    <xf numFmtId="10" fontId="26" fillId="4" borderId="46" xfId="7" applyNumberFormat="1" applyFont="1" applyFill="1" applyBorder="1" applyAlignment="1" applyProtection="1">
      <alignment horizontal="right"/>
      <protection locked="0"/>
    </xf>
    <xf numFmtId="42" fontId="26" fillId="0" borderId="0" xfId="7" applyNumberFormat="1" applyFont="1" applyFill="1"/>
    <xf numFmtId="9" fontId="26" fillId="0" borderId="73" xfId="7" applyNumberFormat="1" applyFont="1" applyFill="1" applyBorder="1" applyAlignment="1">
      <alignment horizontal="right"/>
    </xf>
    <xf numFmtId="37" fontId="26" fillId="0" borderId="73" xfId="7" applyNumberFormat="1" applyFont="1" applyFill="1" applyBorder="1" applyAlignment="1">
      <alignment horizontal="right"/>
    </xf>
    <xf numFmtId="171" fontId="26" fillId="0" borderId="73" xfId="7" applyNumberFormat="1" applyFont="1" applyFill="1" applyBorder="1"/>
    <xf numFmtId="10" fontId="26" fillId="0" borderId="0" xfId="7" applyNumberFormat="1" applyFont="1" applyFill="1" applyAlignment="1">
      <alignment horizontal="right"/>
    </xf>
    <xf numFmtId="42" fontId="26" fillId="4" borderId="45" xfId="7" applyNumberFormat="1" applyFont="1" applyFill="1" applyBorder="1" applyAlignment="1" applyProtection="1">
      <alignment horizontal="right"/>
      <protection locked="0"/>
    </xf>
    <xf numFmtId="0" fontId="44" fillId="0" borderId="0" xfId="7" applyFont="1" applyFill="1"/>
    <xf numFmtId="0" fontId="44" fillId="0" borderId="7" xfId="7" applyFont="1" applyFill="1" applyBorder="1"/>
    <xf numFmtId="0" fontId="45" fillId="0" borderId="0" xfId="7" applyFont="1" applyFill="1" applyAlignment="1">
      <alignment horizontal="right"/>
    </xf>
    <xf numFmtId="10" fontId="26" fillId="4" borderId="45" xfId="7" applyNumberFormat="1" applyFont="1" applyFill="1" applyBorder="1" applyAlignment="1" applyProtection="1">
      <alignment horizontal="right"/>
      <protection locked="0"/>
    </xf>
    <xf numFmtId="10" fontId="26" fillId="0" borderId="8" xfId="7" applyNumberFormat="1" applyFont="1" applyFill="1" applyBorder="1"/>
    <xf numFmtId="172" fontId="26" fillId="0" borderId="8" xfId="7" applyNumberFormat="1" applyFont="1" applyFill="1" applyBorder="1"/>
    <xf numFmtId="5" fontId="44" fillId="0" borderId="3" xfId="7" applyNumberFormat="1" applyFont="1" applyFill="1" applyBorder="1"/>
    <xf numFmtId="5" fontId="26" fillId="0" borderId="4" xfId="7" applyNumberFormat="1" applyFont="1" applyFill="1" applyBorder="1"/>
    <xf numFmtId="5" fontId="44" fillId="0" borderId="4" xfId="7" applyNumberFormat="1" applyFont="1" applyFill="1" applyBorder="1"/>
    <xf numFmtId="5" fontId="26" fillId="0" borderId="5" xfId="7" applyNumberFormat="1" applyFont="1" applyFill="1" applyBorder="1"/>
    <xf numFmtId="5" fontId="26" fillId="0" borderId="6" xfId="7" applyNumberFormat="1" applyFont="1" applyFill="1" applyBorder="1"/>
    <xf numFmtId="5" fontId="26" fillId="0" borderId="0" xfId="7" applyNumberFormat="1" applyFont="1" applyFill="1" applyAlignment="1">
      <alignment horizontal="right"/>
    </xf>
    <xf numFmtId="41" fontId="26" fillId="4" borderId="28" xfId="7" applyNumberFormat="1" applyFont="1" applyFill="1" applyBorder="1" applyProtection="1">
      <protection locked="0"/>
    </xf>
    <xf numFmtId="5" fontId="26" fillId="0" borderId="0" xfId="7" applyNumberFormat="1" applyFont="1" applyFill="1"/>
    <xf numFmtId="41" fontId="26" fillId="4" borderId="47" xfId="7" applyNumberFormat="1" applyFont="1" applyFill="1" applyBorder="1" applyProtection="1">
      <protection locked="0"/>
    </xf>
    <xf numFmtId="5" fontId="26" fillId="0" borderId="7" xfId="7" applyNumberFormat="1" applyFont="1" applyFill="1" applyBorder="1"/>
    <xf numFmtId="10" fontId="26" fillId="0" borderId="12" xfId="7" applyNumberFormat="1" applyFont="1" applyFill="1" applyBorder="1" applyAlignment="1">
      <alignment horizontal="right"/>
    </xf>
    <xf numFmtId="41" fontId="26" fillId="4" borderId="48" xfId="7" applyNumberFormat="1" applyFont="1" applyFill="1" applyBorder="1" applyProtection="1">
      <protection locked="0"/>
    </xf>
    <xf numFmtId="41" fontId="26" fillId="4" borderId="70" xfId="7" applyNumberFormat="1" applyFont="1" applyFill="1" applyBorder="1" applyProtection="1">
      <protection locked="0"/>
    </xf>
    <xf numFmtId="5" fontId="26" fillId="4" borderId="0" xfId="7" applyNumberFormat="1" applyFont="1" applyFill="1" applyAlignment="1" applyProtection="1">
      <alignment horizontal="right"/>
      <protection locked="0"/>
    </xf>
    <xf numFmtId="41" fontId="26" fillId="4" borderId="44" xfId="7" applyNumberFormat="1" applyFont="1" applyFill="1" applyBorder="1" applyProtection="1">
      <protection locked="0"/>
    </xf>
    <xf numFmtId="41" fontId="26" fillId="4" borderId="32" xfId="7" applyNumberFormat="1" applyFont="1" applyFill="1" applyBorder="1" applyProtection="1">
      <protection locked="0"/>
    </xf>
    <xf numFmtId="5" fontId="26" fillId="4" borderId="6" xfId="7" applyNumberFormat="1" applyFont="1" applyFill="1" applyBorder="1"/>
    <xf numFmtId="5" fontId="44" fillId="0" borderId="0" xfId="7" applyNumberFormat="1" applyFont="1" applyFill="1" applyAlignment="1">
      <alignment horizontal="right"/>
    </xf>
    <xf numFmtId="42" fontId="26" fillId="0" borderId="49" xfId="7" applyNumberFormat="1" applyFont="1" applyFill="1" applyBorder="1"/>
    <xf numFmtId="42" fontId="26" fillId="0" borderId="12" xfId="7" applyNumberFormat="1" applyFont="1" applyFill="1" applyBorder="1"/>
    <xf numFmtId="5" fontId="44" fillId="0" borderId="0" xfId="7" applyNumberFormat="1" applyFont="1" applyFill="1"/>
    <xf numFmtId="5" fontId="44" fillId="0" borderId="6" xfId="7" applyNumberFormat="1" applyFont="1" applyFill="1" applyBorder="1"/>
    <xf numFmtId="41" fontId="26" fillId="4" borderId="12" xfId="7" applyNumberFormat="1" applyFont="1" applyFill="1" applyBorder="1" applyProtection="1">
      <protection locked="0"/>
    </xf>
    <xf numFmtId="0" fontId="44" fillId="0" borderId="0" xfId="7" applyFont="1" applyFill="1" applyAlignment="1">
      <alignment horizontal="right"/>
    </xf>
    <xf numFmtId="10" fontId="26" fillId="4" borderId="49" xfId="7" applyNumberFormat="1" applyFont="1" applyFill="1" applyBorder="1" applyAlignment="1" applyProtection="1">
      <alignment horizontal="right"/>
      <protection locked="0"/>
    </xf>
    <xf numFmtId="42" fontId="26" fillId="0" borderId="12" xfId="7" applyNumberFormat="1" applyFont="1" applyFill="1" applyBorder="1" applyAlignment="1">
      <alignment horizontal="right"/>
    </xf>
    <xf numFmtId="0" fontId="44" fillId="0" borderId="2" xfId="7" applyFont="1" applyFill="1" applyBorder="1" applyAlignment="1">
      <alignment horizontal="right"/>
    </xf>
    <xf numFmtId="0" fontId="26" fillId="0" borderId="3" xfId="7" applyFont="1" applyFill="1" applyBorder="1" applyAlignment="1">
      <alignment horizontal="left"/>
    </xf>
    <xf numFmtId="0" fontId="26" fillId="0" borderId="6" xfId="7" applyFont="1" applyFill="1" applyBorder="1" applyAlignment="1">
      <alignment horizontal="center"/>
    </xf>
    <xf numFmtId="0" fontId="26" fillId="0" borderId="7" xfId="7" applyFont="1" applyFill="1" applyBorder="1" applyAlignment="1">
      <alignment horizontal="center"/>
    </xf>
    <xf numFmtId="10" fontId="26" fillId="0" borderId="0" xfId="7" applyNumberFormat="1" applyFont="1" applyFill="1" applyAlignment="1">
      <alignment horizontal="left"/>
    </xf>
    <xf numFmtId="10" fontId="26" fillId="0" borderId="0" xfId="7" applyNumberFormat="1" applyFont="1" applyFill="1" applyAlignment="1">
      <alignment horizontal="center"/>
    </xf>
    <xf numFmtId="0" fontId="26" fillId="0" borderId="23" xfId="7" applyFont="1" applyFill="1" applyBorder="1" applyAlignment="1">
      <alignment horizontal="center"/>
    </xf>
    <xf numFmtId="41" fontId="26" fillId="0" borderId="8" xfId="7" applyNumberFormat="1" applyFont="1" applyFill="1" applyBorder="1" applyAlignment="1">
      <alignment horizontal="right"/>
    </xf>
    <xf numFmtId="10" fontId="26" fillId="4" borderId="8" xfId="7" applyNumberFormat="1" applyFont="1" applyFill="1" applyBorder="1" applyProtection="1">
      <protection locked="0"/>
    </xf>
    <xf numFmtId="42" fontId="26" fillId="0" borderId="8" xfId="7" applyNumberFormat="1" applyFont="1" applyFill="1" applyBorder="1" applyAlignment="1">
      <alignment horizontal="right"/>
    </xf>
    <xf numFmtId="4" fontId="26" fillId="0" borderId="8" xfId="7" applyNumberFormat="1" applyFont="1" applyFill="1" applyBorder="1" applyAlignment="1">
      <alignment horizontal="right"/>
    </xf>
    <xf numFmtId="4" fontId="26" fillId="0" borderId="11" xfId="7" applyNumberFormat="1" applyFont="1" applyFill="1" applyBorder="1" applyAlignment="1">
      <alignment horizontal="right"/>
    </xf>
    <xf numFmtId="10" fontId="26" fillId="4" borderId="8" xfId="7" applyNumberFormat="1" applyFont="1" applyFill="1" applyBorder="1"/>
    <xf numFmtId="41" fontId="26" fillId="4" borderId="8" xfId="7" applyNumberFormat="1" applyFont="1" applyFill="1" applyBorder="1" applyAlignment="1" applyProtection="1">
      <alignment horizontal="right"/>
      <protection locked="0"/>
    </xf>
    <xf numFmtId="5" fontId="26" fillId="0" borderId="8" xfId="7" applyNumberFormat="1" applyFont="1" applyFill="1" applyBorder="1" applyAlignment="1">
      <alignment horizontal="right"/>
    </xf>
    <xf numFmtId="0" fontId="26" fillId="0" borderId="23" xfId="7" applyFont="1" applyFill="1" applyBorder="1" applyAlignment="1">
      <alignment horizontal="left"/>
    </xf>
    <xf numFmtId="2" fontId="26" fillId="0" borderId="0" xfId="7" applyNumberFormat="1" applyFont="1" applyFill="1" applyAlignment="1">
      <alignment horizontal="right"/>
    </xf>
    <xf numFmtId="2" fontId="26" fillId="0" borderId="7" xfId="7" applyNumberFormat="1" applyFont="1" applyFill="1" applyBorder="1" applyAlignment="1">
      <alignment horizontal="right"/>
    </xf>
    <xf numFmtId="5" fontId="26" fillId="0" borderId="2" xfId="7" applyNumberFormat="1" applyFont="1" applyFill="1" applyBorder="1"/>
    <xf numFmtId="5" fontId="26" fillId="0" borderId="10" xfId="7" applyNumberFormat="1" applyFont="1" applyFill="1" applyBorder="1"/>
    <xf numFmtId="0" fontId="50" fillId="0" borderId="0" xfId="0" applyFont="1"/>
    <xf numFmtId="0" fontId="42" fillId="0" borderId="0" xfId="16" applyFont="1"/>
    <xf numFmtId="0" fontId="42" fillId="0" borderId="0" xfId="16" applyFont="1" applyAlignment="1">
      <alignment wrapText="1"/>
    </xf>
    <xf numFmtId="42" fontId="42" fillId="0" borderId="0" xfId="16" applyNumberFormat="1" applyFont="1"/>
    <xf numFmtId="9" fontId="42" fillId="0" borderId="0" xfId="16" applyNumberFormat="1" applyFont="1"/>
    <xf numFmtId="0" fontId="12" fillId="0" borderId="0" xfId="16" applyFont="1"/>
    <xf numFmtId="42" fontId="42" fillId="0" borderId="0" xfId="16" applyNumberFormat="1" applyFont="1" applyAlignment="1">
      <alignment wrapText="1"/>
    </xf>
    <xf numFmtId="9" fontId="42" fillId="0" borderId="0" xfId="16" applyNumberFormat="1" applyFont="1" applyAlignment="1">
      <alignment wrapText="1"/>
    </xf>
    <xf numFmtId="0" fontId="51" fillId="0" borderId="0" xfId="16" applyFont="1"/>
    <xf numFmtId="9" fontId="51" fillId="0" borderId="0" xfId="16" applyNumberFormat="1" applyFont="1"/>
    <xf numFmtId="0" fontId="12" fillId="0" borderId="1" xfId="16" applyFont="1" applyBorder="1" applyAlignment="1">
      <alignment wrapText="1"/>
    </xf>
    <xf numFmtId="0" fontId="12" fillId="0" borderId="1" xfId="16" applyFont="1" applyBorder="1" applyAlignment="1">
      <alignment horizontal="center" wrapText="1"/>
    </xf>
    <xf numFmtId="42" fontId="12" fillId="0" borderId="1" xfId="16" applyNumberFormat="1" applyFont="1" applyBorder="1" applyAlignment="1">
      <alignment horizontal="center" wrapText="1"/>
    </xf>
    <xf numFmtId="9" fontId="12" fillId="0" borderId="1" xfId="16" applyNumberFormat="1" applyFont="1" applyBorder="1" applyAlignment="1">
      <alignment horizontal="center" wrapText="1"/>
    </xf>
    <xf numFmtId="0" fontId="12" fillId="4" borderId="8" xfId="16" applyFont="1" applyFill="1" applyBorder="1" applyAlignment="1">
      <alignment wrapText="1"/>
    </xf>
    <xf numFmtId="176" fontId="12" fillId="4" borderId="8" xfId="16" applyNumberFormat="1" applyFont="1" applyFill="1" applyBorder="1" applyAlignment="1">
      <alignment wrapText="1"/>
    </xf>
    <xf numFmtId="42" fontId="12" fillId="4" borderId="8" xfId="16" applyNumberFormat="1" applyFont="1" applyFill="1" applyBorder="1" applyAlignment="1">
      <alignment wrapText="1"/>
    </xf>
    <xf numFmtId="9" fontId="42" fillId="4" borderId="8" xfId="16" applyNumberFormat="1" applyFont="1" applyFill="1" applyBorder="1" applyAlignment="1">
      <alignment wrapText="1"/>
    </xf>
    <xf numFmtId="42" fontId="42" fillId="4" borderId="8" xfId="16" applyNumberFormat="1" applyFont="1" applyFill="1" applyBorder="1" applyAlignment="1">
      <alignment wrapText="1"/>
    </xf>
    <xf numFmtId="42" fontId="39" fillId="4" borderId="8" xfId="4" applyNumberFormat="1" applyFont="1" applyFill="1" applyBorder="1" applyAlignment="1" applyProtection="1">
      <alignment wrapText="1"/>
    </xf>
    <xf numFmtId="0" fontId="42" fillId="4" borderId="8" xfId="16" applyFont="1" applyFill="1" applyBorder="1" applyAlignment="1">
      <alignment horizontal="center" wrapText="1"/>
    </xf>
    <xf numFmtId="0" fontId="42" fillId="4" borderId="8" xfId="16" applyFont="1" applyFill="1" applyBorder="1" applyAlignment="1">
      <alignment wrapText="1"/>
    </xf>
    <xf numFmtId="0" fontId="26" fillId="0" borderId="0" xfId="17" applyFont="1" applyFill="1"/>
    <xf numFmtId="0" fontId="26" fillId="0" borderId="0" xfId="17" applyFont="1" applyFill="1" applyAlignment="1">
      <alignment horizontal="right"/>
    </xf>
    <xf numFmtId="0" fontId="35" fillId="0" borderId="0" xfId="7" applyFont="1" applyFill="1" applyAlignment="1">
      <alignment horizontal="right"/>
    </xf>
    <xf numFmtId="0" fontId="27" fillId="0" borderId="0" xfId="7" applyFont="1" applyFill="1" applyAlignment="1">
      <alignment horizontal="left"/>
    </xf>
    <xf numFmtId="0" fontId="26" fillId="0" borderId="0" xfId="17" applyFont="1" applyFill="1" applyAlignment="1">
      <alignment horizontal="center"/>
    </xf>
    <xf numFmtId="0" fontId="27" fillId="0" borderId="0" xfId="17" applyFont="1" applyFill="1" applyAlignment="1">
      <alignment horizontal="center"/>
    </xf>
    <xf numFmtId="0" fontId="44" fillId="0" borderId="0" xfId="17" applyFont="1" applyFill="1" applyAlignment="1">
      <alignment horizontal="left"/>
    </xf>
    <xf numFmtId="41" fontId="26" fillId="4" borderId="13" xfId="17" applyNumberFormat="1" applyFont="1" applyFill="1" applyBorder="1" applyAlignment="1" applyProtection="1">
      <alignment horizontal="right"/>
      <protection locked="0"/>
    </xf>
    <xf numFmtId="41" fontId="26" fillId="4" borderId="68" xfId="17" applyNumberFormat="1" applyFont="1" applyFill="1" applyBorder="1" applyAlignment="1" applyProtection="1">
      <alignment horizontal="right"/>
      <protection locked="0"/>
    </xf>
    <xf numFmtId="41" fontId="26" fillId="4" borderId="8" xfId="17" applyNumberFormat="1" applyFont="1" applyFill="1" applyBorder="1" applyAlignment="1" applyProtection="1">
      <alignment horizontal="right"/>
      <protection locked="0"/>
    </xf>
    <xf numFmtId="5" fontId="26" fillId="0" borderId="0" xfId="17" applyNumberFormat="1" applyFont="1" applyFill="1"/>
    <xf numFmtId="5" fontId="44" fillId="0" borderId="0" xfId="17" applyNumberFormat="1" applyFont="1" applyFill="1" applyAlignment="1">
      <alignment horizontal="right"/>
    </xf>
    <xf numFmtId="42" fontId="26" fillId="0" borderId="0" xfId="17" applyNumberFormat="1" applyFont="1" applyFill="1" applyAlignment="1">
      <alignment horizontal="right"/>
    </xf>
    <xf numFmtId="0" fontId="45" fillId="0" borderId="0" xfId="17" applyFont="1" applyFill="1" applyAlignment="1">
      <alignment horizontal="left"/>
    </xf>
    <xf numFmtId="41" fontId="26" fillId="4" borderId="8" xfId="17" applyNumberFormat="1" applyFont="1" applyFill="1" applyBorder="1" applyAlignment="1" applyProtection="1">
      <alignment horizontal="left"/>
      <protection locked="0"/>
    </xf>
    <xf numFmtId="14" fontId="26" fillId="4" borderId="8" xfId="17" applyNumberFormat="1" applyFont="1" applyFill="1" applyBorder="1" applyAlignment="1" applyProtection="1">
      <alignment horizontal="center"/>
      <protection locked="0"/>
    </xf>
    <xf numFmtId="41" fontId="26" fillId="4" borderId="13" xfId="17" applyNumberFormat="1" applyFont="1" applyFill="1" applyBorder="1" applyAlignment="1" applyProtection="1">
      <alignment horizontal="center"/>
      <protection locked="0"/>
    </xf>
    <xf numFmtId="41" fontId="26" fillId="4" borderId="68" xfId="17" applyNumberFormat="1" applyFont="1" applyFill="1" applyBorder="1" applyAlignment="1" applyProtection="1">
      <alignment horizontal="center"/>
      <protection locked="0"/>
    </xf>
    <xf numFmtId="0" fontId="52" fillId="0" borderId="0" xfId="17" applyFont="1" applyFill="1"/>
    <xf numFmtId="42" fontId="26" fillId="0" borderId="97" xfId="17" applyNumberFormat="1" applyFont="1" applyFill="1" applyBorder="1" applyAlignment="1">
      <alignment horizontal="right"/>
    </xf>
    <xf numFmtId="0" fontId="53" fillId="0" borderId="0" xfId="0" applyFont="1"/>
    <xf numFmtId="0" fontId="54" fillId="0" borderId="0" xfId="0" applyFont="1"/>
    <xf numFmtId="0" fontId="54" fillId="0" borderId="0" xfId="0" applyFont="1" applyAlignment="1">
      <alignment horizontal="right"/>
    </xf>
    <xf numFmtId="0" fontId="54" fillId="0" borderId="0" xfId="0" applyFont="1" applyAlignment="1">
      <alignment horizontal="left"/>
    </xf>
    <xf numFmtId="0" fontId="28" fillId="0" borderId="2" xfId="0" applyFont="1" applyBorder="1" applyAlignment="1">
      <alignment horizontal="left"/>
    </xf>
    <xf numFmtId="0" fontId="55" fillId="0" borderId="0" xfId="0" applyFont="1"/>
    <xf numFmtId="0" fontId="56" fillId="3" borderId="0" xfId="0" applyFont="1" applyFill="1"/>
    <xf numFmtId="0" fontId="26" fillId="3" borderId="0" xfId="0" applyFont="1" applyFill="1"/>
    <xf numFmtId="0" fontId="33" fillId="0" borderId="27" xfId="0" applyFont="1" applyBorder="1"/>
    <xf numFmtId="0" fontId="56" fillId="0" borderId="52" xfId="0" applyFont="1" applyBorder="1"/>
    <xf numFmtId="0" fontId="33" fillId="0" borderId="53" xfId="0" applyFont="1" applyBorder="1"/>
    <xf numFmtId="49" fontId="33" fillId="0" borderId="28" xfId="0" applyNumberFormat="1" applyFont="1" applyBorder="1" applyAlignment="1">
      <alignment horizontal="right"/>
    </xf>
    <xf numFmtId="0" fontId="56" fillId="0" borderId="28" xfId="0" applyFont="1" applyBorder="1"/>
    <xf numFmtId="0" fontId="33" fillId="0" borderId="29" xfId="0" applyFont="1" applyBorder="1"/>
    <xf numFmtId="0" fontId="56" fillId="4" borderId="8" xfId="0" applyFont="1" applyFill="1" applyBorder="1" applyAlignment="1" applyProtection="1">
      <alignment horizontal="center"/>
      <protection locked="0"/>
    </xf>
    <xf numFmtId="0" fontId="33" fillId="0" borderId="54" xfId="0" applyFont="1" applyBorder="1"/>
    <xf numFmtId="49" fontId="33" fillId="0" borderId="30" xfId="0" applyNumberFormat="1" applyFont="1" applyBorder="1" applyAlignment="1">
      <alignment horizontal="right"/>
    </xf>
    <xf numFmtId="0" fontId="56" fillId="0" borderId="32" xfId="0" applyFont="1" applyBorder="1"/>
    <xf numFmtId="0" fontId="33" fillId="0" borderId="31" xfId="0" applyFont="1" applyBorder="1"/>
    <xf numFmtId="0" fontId="33" fillId="0" borderId="1" xfId="0" applyFont="1" applyBorder="1"/>
    <xf numFmtId="0" fontId="33" fillId="0" borderId="55" xfId="0" applyFont="1" applyBorder="1"/>
    <xf numFmtId="49" fontId="33" fillId="0" borderId="32" xfId="0" applyNumberFormat="1" applyFont="1" applyBorder="1" applyAlignment="1">
      <alignment horizontal="right"/>
    </xf>
    <xf numFmtId="0" fontId="57" fillId="4" borderId="8" xfId="0" applyFont="1" applyFill="1" applyBorder="1" applyAlignment="1" applyProtection="1">
      <alignment horizontal="center" wrapText="1"/>
      <protection locked="0"/>
    </xf>
    <xf numFmtId="0" fontId="56" fillId="0" borderId="30" xfId="0" applyFont="1" applyBorder="1"/>
    <xf numFmtId="0" fontId="57" fillId="4" borderId="15" xfId="0" applyFont="1" applyFill="1" applyBorder="1" applyAlignment="1" applyProtection="1">
      <alignment horizontal="center" wrapText="1"/>
      <protection locked="0"/>
    </xf>
    <xf numFmtId="49" fontId="33" fillId="0" borderId="0" xfId="0" applyNumberFormat="1" applyFont="1" applyAlignment="1">
      <alignment horizontal="right"/>
    </xf>
    <xf numFmtId="0" fontId="33" fillId="3" borderId="0" xfId="0" applyFont="1" applyFill="1"/>
    <xf numFmtId="49" fontId="33" fillId="3" borderId="0" xfId="0" applyNumberFormat="1" applyFont="1" applyFill="1" applyAlignment="1">
      <alignment horizontal="right"/>
    </xf>
    <xf numFmtId="0" fontId="57" fillId="4" borderId="15" xfId="0" applyFont="1" applyFill="1" applyBorder="1" applyAlignment="1" applyProtection="1">
      <alignment horizontal="center" vertical="top" wrapText="1"/>
      <protection locked="0"/>
    </xf>
    <xf numFmtId="49" fontId="33" fillId="0" borderId="53" xfId="0" applyNumberFormat="1" applyFont="1" applyBorder="1" applyAlignment="1">
      <alignment horizontal="right"/>
    </xf>
    <xf numFmtId="0" fontId="56" fillId="0" borderId="53" xfId="0" applyFont="1" applyBorder="1"/>
    <xf numFmtId="49" fontId="33" fillId="0" borderId="54" xfId="0" applyNumberFormat="1" applyFont="1" applyBorder="1" applyAlignment="1">
      <alignment horizontal="right"/>
    </xf>
    <xf numFmtId="0" fontId="56" fillId="0" borderId="55" xfId="0" applyFont="1" applyBorder="1"/>
    <xf numFmtId="49" fontId="33" fillId="0" borderId="55" xfId="0" applyNumberFormat="1" applyFont="1" applyBorder="1" applyAlignment="1">
      <alignment horizontal="right"/>
    </xf>
    <xf numFmtId="0" fontId="57" fillId="4" borderId="55" xfId="0" applyFont="1" applyFill="1" applyBorder="1" applyAlignment="1" applyProtection="1">
      <alignment horizontal="center" wrapText="1"/>
      <protection locked="0"/>
    </xf>
    <xf numFmtId="0" fontId="31" fillId="0" borderId="0" xfId="8" applyFont="1" applyAlignment="1" applyProtection="1">
      <protection locked="0"/>
    </xf>
    <xf numFmtId="0" fontId="26" fillId="0" borderId="0" xfId="8" applyFont="1" applyAlignment="1"/>
    <xf numFmtId="0" fontId="26" fillId="0" borderId="0" xfId="8" applyFont="1" applyAlignment="1">
      <alignment wrapText="1"/>
    </xf>
    <xf numFmtId="0" fontId="26" fillId="0" borderId="0" xfId="8" applyFont="1" applyAlignment="1" applyProtection="1">
      <alignment horizontal="right"/>
      <protection locked="0"/>
    </xf>
    <xf numFmtId="0" fontId="26" fillId="0" borderId="0" xfId="8" applyFont="1">
      <alignment vertical="top"/>
    </xf>
    <xf numFmtId="0" fontId="28" fillId="0" borderId="69" xfId="8" applyFont="1" applyBorder="1" applyAlignment="1"/>
    <xf numFmtId="0" fontId="26" fillId="0" borderId="74" xfId="8" applyFont="1" applyBorder="1" applyAlignment="1"/>
    <xf numFmtId="0" fontId="26" fillId="0" borderId="75" xfId="8" applyFont="1" applyBorder="1" applyAlignment="1"/>
    <xf numFmtId="0" fontId="26" fillId="0" borderId="75" xfId="8" applyFont="1" applyBorder="1" applyAlignment="1">
      <alignment wrapText="1"/>
    </xf>
    <xf numFmtId="0" fontId="26" fillId="0" borderId="29" xfId="8" applyFont="1" applyBorder="1" applyAlignment="1">
      <alignment horizontal="right"/>
    </xf>
    <xf numFmtId="42" fontId="28" fillId="7" borderId="8" xfId="0" applyNumberFormat="1" applyFont="1" applyFill="1" applyBorder="1" applyAlignment="1">
      <alignment horizontal="right"/>
    </xf>
    <xf numFmtId="0" fontId="28" fillId="0" borderId="0" xfId="8" applyFont="1" applyAlignment="1"/>
    <xf numFmtId="42" fontId="28" fillId="7" borderId="8" xfId="0" applyNumberFormat="1" applyFont="1" applyFill="1" applyBorder="1" applyAlignment="1" applyProtection="1">
      <alignment horizontal="right"/>
      <protection locked="0"/>
    </xf>
    <xf numFmtId="10" fontId="26" fillId="0" borderId="8" xfId="10" applyFont="1" applyBorder="1" applyAlignment="1"/>
    <xf numFmtId="177" fontId="28" fillId="7" borderId="8" xfId="0" applyNumberFormat="1" applyFont="1" applyFill="1" applyBorder="1" applyAlignment="1" applyProtection="1">
      <alignment horizontal="right"/>
      <protection locked="0" hidden="1"/>
    </xf>
    <xf numFmtId="177" fontId="26" fillId="0" borderId="8" xfId="1" applyNumberFormat="1" applyFont="1" applyBorder="1" applyAlignment="1"/>
    <xf numFmtId="0" fontId="26" fillId="0" borderId="1" xfId="8" applyFont="1" applyBorder="1" applyAlignment="1">
      <alignment horizontal="right"/>
    </xf>
    <xf numFmtId="177" fontId="26" fillId="0" borderId="8" xfId="8" applyNumberFormat="1" applyFont="1" applyBorder="1" applyAlignment="1"/>
    <xf numFmtId="168" fontId="26" fillId="0" borderId="0" xfId="8" applyNumberFormat="1" applyFont="1" applyAlignment="1"/>
    <xf numFmtId="0" fontId="28" fillId="0" borderId="27" xfId="8" applyFont="1" applyBorder="1" applyAlignment="1"/>
    <xf numFmtId="0" fontId="28" fillId="0" borderId="53" xfId="8" applyFont="1" applyBorder="1" applyAlignment="1">
      <alignment wrapText="1"/>
    </xf>
    <xf numFmtId="0" fontId="28" fillId="0" borderId="31" xfId="8" applyFont="1" applyBorder="1" applyAlignment="1">
      <alignment horizontal="center"/>
    </xf>
    <xf numFmtId="0" fontId="26" fillId="0" borderId="13" xfId="8" applyFont="1" applyBorder="1" applyAlignment="1">
      <alignment horizontal="center"/>
    </xf>
    <xf numFmtId="0" fontId="26" fillId="0" borderId="14" xfId="8" applyFont="1" applyBorder="1" applyAlignment="1">
      <alignment horizontal="center" wrapText="1"/>
    </xf>
    <xf numFmtId="0" fontId="26" fillId="0" borderId="14" xfId="8" applyFont="1" applyBorder="1" applyAlignment="1">
      <alignment horizontal="center"/>
    </xf>
    <xf numFmtId="0" fontId="26" fillId="0" borderId="8" xfId="8" applyFont="1" applyBorder="1" applyAlignment="1">
      <alignment horizontal="center" wrapText="1"/>
    </xf>
    <xf numFmtId="0" fontId="42" fillId="0" borderId="8" xfId="8" applyFont="1" applyBorder="1" applyAlignment="1">
      <alignment horizontal="center" wrapText="1"/>
    </xf>
    <xf numFmtId="41" fontId="28" fillId="4" borderId="13" xfId="0" applyNumberFormat="1" applyFont="1" applyFill="1" applyBorder="1" applyAlignment="1" applyProtection="1">
      <alignment horizontal="right"/>
      <protection locked="0" hidden="1"/>
    </xf>
    <xf numFmtId="10" fontId="26" fillId="0" borderId="8" xfId="10" applyFont="1" applyBorder="1" applyAlignment="1">
      <alignment horizontal="right"/>
    </xf>
    <xf numFmtId="177" fontId="26" fillId="0" borderId="8" xfId="8" applyNumberFormat="1" applyFont="1" applyBorder="1" applyAlignment="1">
      <alignment horizontal="right"/>
    </xf>
    <xf numFmtId="41" fontId="28" fillId="4" borderId="8" xfId="0" applyNumberFormat="1" applyFont="1" applyFill="1" applyBorder="1" applyAlignment="1" applyProtection="1">
      <alignment horizontal="right"/>
      <protection locked="0" hidden="1"/>
    </xf>
    <xf numFmtId="41" fontId="26" fillId="0" borderId="8" xfId="3" applyNumberFormat="1" applyFont="1" applyFill="1" applyBorder="1" applyAlignment="1">
      <alignment horizontal="right"/>
    </xf>
    <xf numFmtId="41" fontId="26" fillId="0" borderId="8" xfId="3" applyNumberFormat="1" applyFont="1" applyBorder="1" applyAlignment="1">
      <alignment horizontal="right"/>
    </xf>
    <xf numFmtId="41" fontId="26" fillId="0" borderId="0" xfId="0" applyNumberFormat="1" applyFont="1"/>
    <xf numFmtId="0" fontId="28" fillId="0" borderId="31" xfId="8" applyFont="1" applyBorder="1" applyAlignment="1">
      <alignment horizontal="right"/>
    </xf>
    <xf numFmtId="0" fontId="28" fillId="0" borderId="8" xfId="8" applyFont="1" applyBorder="1" applyAlignment="1">
      <alignment horizontal="right"/>
    </xf>
    <xf numFmtId="0" fontId="26" fillId="0" borderId="8" xfId="8" applyFont="1" applyBorder="1" applyAlignment="1">
      <alignment horizontal="right"/>
    </xf>
    <xf numFmtId="177" fontId="26" fillId="0" borderId="31" xfId="8" applyNumberFormat="1" applyFont="1" applyBorder="1" applyAlignment="1">
      <alignment horizontal="right"/>
    </xf>
    <xf numFmtId="0" fontId="28" fillId="0" borderId="55" xfId="8" applyFont="1" applyBorder="1" applyAlignment="1">
      <alignment horizontal="right"/>
    </xf>
    <xf numFmtId="0" fontId="28" fillId="0" borderId="13" xfId="8" applyFont="1" applyBorder="1" applyAlignment="1">
      <alignment horizontal="center"/>
    </xf>
    <xf numFmtId="42" fontId="28" fillId="0" borderId="15" xfId="0" applyNumberFormat="1" applyFont="1" applyBorder="1"/>
    <xf numFmtId="0" fontId="26" fillId="0" borderId="0" xfId="8" applyFont="1" applyAlignment="1">
      <alignment horizontal="centerContinuous"/>
    </xf>
    <xf numFmtId="177" fontId="26" fillId="0" borderId="0" xfId="8" applyNumberFormat="1" applyFont="1" applyAlignment="1">
      <alignment horizontal="centerContinuous"/>
    </xf>
    <xf numFmtId="177" fontId="28" fillId="0" borderId="8" xfId="8" applyNumberFormat="1" applyFont="1" applyBorder="1" applyAlignment="1">
      <alignment horizontal="center"/>
    </xf>
    <xf numFmtId="5" fontId="28" fillId="0" borderId="0" xfId="3" applyFont="1" applyBorder="1" applyAlignment="1">
      <alignment horizontal="center"/>
    </xf>
    <xf numFmtId="42" fontId="28" fillId="0" borderId="8" xfId="0" applyNumberFormat="1" applyFont="1" applyBorder="1"/>
    <xf numFmtId="0" fontId="28" fillId="0" borderId="0" xfId="8" applyFont="1" applyAlignment="1">
      <alignment horizontal="right"/>
    </xf>
    <xf numFmtId="0" fontId="58" fillId="0" borderId="0" xfId="8" applyFont="1" applyAlignment="1">
      <alignment horizontal="right"/>
    </xf>
    <xf numFmtId="0" fontId="58" fillId="0" borderId="0" xfId="8" applyFont="1" applyAlignment="1"/>
    <xf numFmtId="0" fontId="26" fillId="0" borderId="12" xfId="0" applyFont="1" applyBorder="1" applyAlignment="1">
      <alignment horizontal="left" vertical="top" wrapText="1"/>
    </xf>
    <xf numFmtId="0" fontId="59" fillId="0" borderId="43" xfId="0" applyFont="1" applyBorder="1" applyAlignment="1">
      <alignment horizontal="center" wrapText="1"/>
    </xf>
    <xf numFmtId="0" fontId="26" fillId="0" borderId="59" xfId="0" applyFont="1" applyBorder="1" applyAlignment="1">
      <alignment horizontal="left" wrapText="1"/>
    </xf>
    <xf numFmtId="41" fontId="26" fillId="0" borderId="10" xfId="0" applyNumberFormat="1" applyFont="1" applyBorder="1" applyAlignment="1">
      <alignment horizontal="center" wrapText="1"/>
    </xf>
    <xf numFmtId="0" fontId="26" fillId="0" borderId="0" xfId="0" applyFont="1" applyAlignment="1">
      <alignment horizontal="justify"/>
    </xf>
    <xf numFmtId="0" fontId="28" fillId="0" borderId="0" xfId="0" applyFont="1" applyAlignment="1">
      <alignment horizontal="justify"/>
    </xf>
    <xf numFmtId="0" fontId="59" fillId="0" borderId="59" xfId="0" applyFont="1" applyBorder="1" applyAlignment="1">
      <alignment horizontal="justify"/>
    </xf>
    <xf numFmtId="0" fontId="59" fillId="0" borderId="10" xfId="0" applyFont="1" applyBorder="1" applyAlignment="1">
      <alignment horizontal="center" wrapText="1"/>
    </xf>
    <xf numFmtId="0" fontId="59" fillId="0" borderId="10" xfId="0" applyFont="1" applyBorder="1" applyAlignment="1">
      <alignment horizontal="center"/>
    </xf>
    <xf numFmtId="0" fontId="59" fillId="0" borderId="2" xfId="0" applyFont="1" applyBorder="1" applyAlignment="1">
      <alignment horizontal="center"/>
    </xf>
    <xf numFmtId="0" fontId="59" fillId="0" borderId="59" xfId="0" applyFont="1" applyBorder="1" applyAlignment="1">
      <alignment horizontal="center" wrapText="1"/>
    </xf>
    <xf numFmtId="0" fontId="50" fillId="0" borderId="76" xfId="0" applyFont="1" applyBorder="1" applyAlignment="1">
      <alignment horizontal="justify"/>
    </xf>
    <xf numFmtId="41" fontId="28" fillId="4" borderId="62" xfId="0" applyNumberFormat="1" applyFont="1" applyFill="1" applyBorder="1" applyAlignment="1" applyProtection="1">
      <alignment horizontal="right"/>
      <protection locked="0" hidden="1"/>
    </xf>
    <xf numFmtId="41" fontId="28" fillId="4" borderId="63" xfId="0" applyNumberFormat="1" applyFont="1" applyFill="1" applyBorder="1" applyAlignment="1" applyProtection="1">
      <alignment horizontal="right"/>
      <protection locked="0" hidden="1"/>
    </xf>
    <xf numFmtId="41" fontId="28" fillId="4" borderId="64" xfId="0" applyNumberFormat="1" applyFont="1" applyFill="1" applyBorder="1" applyAlignment="1" applyProtection="1">
      <alignment horizontal="right"/>
      <protection locked="0" hidden="1"/>
    </xf>
    <xf numFmtId="0" fontId="50" fillId="0" borderId="77" xfId="0" applyFont="1" applyBorder="1" applyAlignment="1">
      <alignment horizontal="justify"/>
    </xf>
    <xf numFmtId="41" fontId="28" fillId="4" borderId="25" xfId="0" applyNumberFormat="1" applyFont="1" applyFill="1" applyBorder="1" applyAlignment="1" applyProtection="1">
      <alignment horizontal="right"/>
      <protection locked="0" hidden="1"/>
    </xf>
    <xf numFmtId="41" fontId="28" fillId="4" borderId="58" xfId="0" applyNumberFormat="1" applyFont="1" applyFill="1" applyBorder="1" applyAlignment="1" applyProtection="1">
      <alignment horizontal="right"/>
      <protection locked="0" hidden="1"/>
    </xf>
    <xf numFmtId="41" fontId="28" fillId="4" borderId="26" xfId="0" applyNumberFormat="1" applyFont="1" applyFill="1" applyBorder="1" applyAlignment="1" applyProtection="1">
      <alignment horizontal="right"/>
      <protection locked="0" hidden="1"/>
    </xf>
    <xf numFmtId="0" fontId="50" fillId="0" borderId="0" xfId="0" applyFont="1" applyAlignment="1">
      <alignment horizontal="justify"/>
    </xf>
    <xf numFmtId="0" fontId="59" fillId="0" borderId="59" xfId="0" applyFont="1" applyBorder="1" applyAlignment="1">
      <alignment horizontal="center"/>
    </xf>
    <xf numFmtId="0" fontId="28" fillId="4" borderId="76" xfId="0" applyFont="1" applyFill="1" applyBorder="1" applyAlignment="1" applyProtection="1">
      <alignment horizontal="right"/>
      <protection locked="0" hidden="1"/>
    </xf>
    <xf numFmtId="0" fontId="28" fillId="4" borderId="78" xfId="0" applyFont="1" applyFill="1" applyBorder="1" applyAlignment="1" applyProtection="1">
      <alignment horizontal="right"/>
      <protection locked="0" hidden="1"/>
    </xf>
    <xf numFmtId="41" fontId="28" fillId="4" borderId="23" xfId="0" applyNumberFormat="1" applyFont="1" applyFill="1" applyBorder="1" applyAlignment="1" applyProtection="1">
      <alignment horizontal="right"/>
      <protection locked="0" hidden="1"/>
    </xf>
    <xf numFmtId="41" fontId="28" fillId="4" borderId="11" xfId="0" applyNumberFormat="1" applyFont="1" applyFill="1" applyBorder="1" applyAlignment="1" applyProtection="1">
      <alignment horizontal="right"/>
      <protection locked="0" hidden="1"/>
    </xf>
    <xf numFmtId="0" fontId="28" fillId="4" borderId="77" xfId="0" applyFont="1" applyFill="1" applyBorder="1" applyAlignment="1" applyProtection="1">
      <alignment horizontal="right"/>
      <protection locked="0" hidden="1"/>
    </xf>
    <xf numFmtId="0" fontId="50" fillId="0" borderId="0" xfId="0" applyFont="1" applyAlignment="1">
      <alignment horizontal="center" wrapText="1"/>
    </xf>
    <xf numFmtId="5" fontId="28" fillId="4" borderId="76" xfId="0" applyNumberFormat="1" applyFont="1" applyFill="1" applyBorder="1" applyAlignment="1" applyProtection="1">
      <alignment horizontal="right"/>
      <protection locked="0" hidden="1"/>
    </xf>
    <xf numFmtId="5" fontId="28" fillId="4" borderId="77" xfId="0" applyNumberFormat="1" applyFont="1" applyFill="1" applyBorder="1" applyAlignment="1" applyProtection="1">
      <alignment horizontal="right"/>
      <protection locked="0" hidden="1"/>
    </xf>
    <xf numFmtId="0" fontId="59" fillId="0" borderId="0" xfId="0" applyFont="1" applyAlignment="1">
      <alignment horizontal="left"/>
    </xf>
    <xf numFmtId="0" fontId="28" fillId="0" borderId="0" xfId="0" applyFont="1" applyAlignment="1">
      <alignment wrapText="1"/>
    </xf>
    <xf numFmtId="0" fontId="59" fillId="0" borderId="50" xfId="0" applyFont="1" applyBorder="1"/>
    <xf numFmtId="0" fontId="26" fillId="0" borderId="59" xfId="0" applyFont="1" applyBorder="1"/>
    <xf numFmtId="0" fontId="31" fillId="0" borderId="0" xfId="0" applyFont="1"/>
    <xf numFmtId="0" fontId="50" fillId="0" borderId="59" xfId="0" applyFont="1" applyBorder="1" applyAlignment="1">
      <alignment horizontal="justify"/>
    </xf>
    <xf numFmtId="41" fontId="28" fillId="4" borderId="12" xfId="0" applyNumberFormat="1" applyFont="1" applyFill="1" applyBorder="1" applyAlignment="1" applyProtection="1">
      <alignment horizontal="right"/>
      <protection locked="0" hidden="1"/>
    </xf>
    <xf numFmtId="5" fontId="32" fillId="0" borderId="0" xfId="0" applyNumberFormat="1" applyFont="1"/>
    <xf numFmtId="5" fontId="31" fillId="0" borderId="0" xfId="0" applyNumberFormat="1" applyFont="1" applyAlignment="1">
      <alignment horizontal="centerContinuous" wrapText="1"/>
    </xf>
    <xf numFmtId="5" fontId="32" fillId="0" borderId="0" xfId="0" applyNumberFormat="1" applyFont="1" applyAlignment="1">
      <alignment horizontal="centerContinuous" wrapText="1"/>
    </xf>
    <xf numFmtId="5" fontId="32" fillId="0" borderId="0" xfId="0" applyNumberFormat="1" applyFont="1" applyAlignment="1">
      <alignment horizontal="center" vertical="top" wrapText="1"/>
    </xf>
    <xf numFmtId="5" fontId="32" fillId="0" borderId="0" xfId="0" applyNumberFormat="1" applyFont="1" applyAlignment="1">
      <alignment horizontal="center" wrapText="1"/>
    </xf>
    <xf numFmtId="5" fontId="26" fillId="0" borderId="3" xfId="0" applyNumberFormat="1" applyFont="1" applyBorder="1"/>
    <xf numFmtId="5" fontId="26" fillId="0" borderId="4" xfId="0" applyNumberFormat="1" applyFont="1" applyBorder="1"/>
    <xf numFmtId="5" fontId="36" fillId="0" borderId="4" xfId="0" applyNumberFormat="1" applyFont="1" applyBorder="1"/>
    <xf numFmtId="5" fontId="36" fillId="0" borderId="5" xfId="0" applyNumberFormat="1" applyFont="1" applyBorder="1" applyAlignment="1">
      <alignment horizontal="center"/>
    </xf>
    <xf numFmtId="5" fontId="26" fillId="0" borderId="6" xfId="0" applyNumberFormat="1" applyFont="1" applyBorder="1"/>
    <xf numFmtId="5" fontId="26" fillId="0" borderId="0" xfId="0" applyNumberFormat="1" applyFont="1"/>
    <xf numFmtId="42" fontId="26" fillId="0" borderId="12" xfId="0" applyNumberFormat="1" applyFont="1" applyBorder="1"/>
    <xf numFmtId="5" fontId="36" fillId="0" borderId="0" xfId="0" applyNumberFormat="1" applyFont="1"/>
    <xf numFmtId="5" fontId="36" fillId="0" borderId="7" xfId="0" applyNumberFormat="1" applyFont="1" applyBorder="1" applyAlignment="1">
      <alignment horizontal="center"/>
    </xf>
    <xf numFmtId="41" fontId="26" fillId="0" borderId="59" xfId="0" applyNumberFormat="1" applyFont="1" applyBorder="1"/>
    <xf numFmtId="41" fontId="26" fillId="0" borderId="12" xfId="0" applyNumberFormat="1" applyFont="1" applyBorder="1"/>
    <xf numFmtId="41" fontId="26" fillId="9" borderId="12" xfId="0" applyNumberFormat="1" applyFont="1" applyFill="1" applyBorder="1"/>
    <xf numFmtId="41" fontId="26" fillId="10" borderId="12" xfId="0" applyNumberFormat="1" applyFont="1" applyFill="1" applyBorder="1"/>
    <xf numFmtId="41" fontId="26" fillId="11" borderId="12" xfId="0" applyNumberFormat="1" applyFont="1" applyFill="1" applyBorder="1"/>
    <xf numFmtId="41" fontId="26" fillId="4" borderId="12" xfId="0" applyNumberFormat="1" applyFont="1" applyFill="1" applyBorder="1"/>
    <xf numFmtId="41" fontId="26" fillId="8" borderId="12" xfId="0" applyNumberFormat="1" applyFont="1" applyFill="1" applyBorder="1"/>
    <xf numFmtId="42" fontId="26" fillId="12" borderId="12" xfId="0" applyNumberFormat="1" applyFont="1" applyFill="1" applyBorder="1"/>
    <xf numFmtId="0" fontId="52" fillId="0" borderId="0" xfId="11" applyFont="1" applyAlignment="1">
      <alignment horizontal="left"/>
    </xf>
    <xf numFmtId="0" fontId="26" fillId="0" borderId="0" xfId="11" applyFont="1"/>
    <xf numFmtId="0" fontId="52" fillId="0" borderId="0" xfId="11" applyFont="1" applyAlignment="1">
      <alignment horizontal="center"/>
    </xf>
    <xf numFmtId="10" fontId="26" fillId="0" borderId="8" xfId="11" applyNumberFormat="1" applyFont="1" applyBorder="1"/>
    <xf numFmtId="41" fontId="26" fillId="9" borderId="8" xfId="0" applyNumberFormat="1" applyFont="1" applyFill="1" applyBorder="1"/>
    <xf numFmtId="41" fontId="26" fillId="10" borderId="8" xfId="0" applyNumberFormat="1" applyFont="1" applyFill="1" applyBorder="1"/>
    <xf numFmtId="41" fontId="26" fillId="8" borderId="8" xfId="0" applyNumberFormat="1" applyFont="1" applyFill="1" applyBorder="1"/>
    <xf numFmtId="10" fontId="26" fillId="0" borderId="8" xfId="11" applyNumberFormat="1" applyFont="1" applyBorder="1" applyAlignment="1">
      <alignment horizontal="right"/>
    </xf>
    <xf numFmtId="41" fontId="26" fillId="4" borderId="8" xfId="0" applyNumberFormat="1" applyFont="1" applyFill="1" applyBorder="1"/>
    <xf numFmtId="10" fontId="26" fillId="0" borderId="0" xfId="11" applyNumberFormat="1" applyFont="1" applyAlignment="1">
      <alignment horizontal="right"/>
    </xf>
    <xf numFmtId="10" fontId="26" fillId="0" borderId="0" xfId="11" applyNumberFormat="1" applyFont="1"/>
    <xf numFmtId="6" fontId="26" fillId="0" borderId="8" xfId="11" applyNumberFormat="1" applyFont="1" applyBorder="1" applyAlignment="1">
      <alignment horizontal="right"/>
    </xf>
    <xf numFmtId="5" fontId="26" fillId="0" borderId="8" xfId="0" applyNumberFormat="1" applyFont="1" applyBorder="1" applyAlignment="1">
      <alignment horizontal="right"/>
    </xf>
    <xf numFmtId="5" fontId="26" fillId="0" borderId="0" xfId="0" applyNumberFormat="1" applyFont="1" applyAlignment="1">
      <alignment horizontal="right"/>
    </xf>
    <xf numFmtId="5" fontId="52" fillId="0" borderId="0" xfId="0" applyNumberFormat="1" applyFont="1"/>
    <xf numFmtId="41" fontId="26" fillId="12" borderId="8" xfId="0" applyNumberFormat="1" applyFont="1" applyFill="1" applyBorder="1"/>
    <xf numFmtId="5" fontId="26" fillId="0" borderId="9" xfId="0" applyNumberFormat="1" applyFont="1" applyBorder="1"/>
    <xf numFmtId="5" fontId="26" fillId="0" borderId="2" xfId="0" applyNumberFormat="1" applyFont="1" applyBorder="1"/>
    <xf numFmtId="5" fontId="36" fillId="0" borderId="2" xfId="0" applyNumberFormat="1" applyFont="1" applyBorder="1"/>
    <xf numFmtId="5" fontId="36" fillId="0" borderId="10" xfId="0" applyNumberFormat="1" applyFont="1" applyBorder="1" applyAlignment="1">
      <alignment horizontal="center"/>
    </xf>
    <xf numFmtId="5" fontId="36" fillId="0" borderId="0" xfId="0" applyNumberFormat="1" applyFont="1" applyAlignment="1">
      <alignment horizontal="center"/>
    </xf>
    <xf numFmtId="5" fontId="28" fillId="0" borderId="3" xfId="0" applyNumberFormat="1" applyFont="1" applyBorder="1"/>
    <xf numFmtId="5" fontId="26" fillId="0" borderId="5" xfId="0" applyNumberFormat="1" applyFont="1" applyBorder="1"/>
    <xf numFmtId="5" fontId="26" fillId="0" borderId="0" xfId="0" quotePrefix="1" applyNumberFormat="1" applyFont="1"/>
    <xf numFmtId="5" fontId="26" fillId="0" borderId="7" xfId="0" applyNumberFormat="1" applyFont="1" applyBorder="1"/>
    <xf numFmtId="5" fontId="26" fillId="0" borderId="0" xfId="0" applyNumberFormat="1" applyFont="1" applyAlignment="1">
      <alignment horizontal="left"/>
    </xf>
    <xf numFmtId="5" fontId="26" fillId="0" borderId="0" xfId="0" applyNumberFormat="1" applyFont="1" applyAlignment="1">
      <alignment horizontal="center"/>
    </xf>
    <xf numFmtId="5" fontId="28" fillId="0" borderId="9" xfId="0" applyNumberFormat="1" applyFont="1" applyBorder="1"/>
    <xf numFmtId="5" fontId="28" fillId="0" borderId="2" xfId="0" applyNumberFormat="1" applyFont="1" applyBorder="1"/>
    <xf numFmtId="5" fontId="26" fillId="0" borderId="10" xfId="0" applyNumberFormat="1" applyFont="1" applyBorder="1"/>
    <xf numFmtId="5" fontId="28" fillId="0" borderId="6" xfId="0" applyNumberFormat="1" applyFont="1" applyBorder="1"/>
    <xf numFmtId="42" fontId="26" fillId="0" borderId="11" xfId="0" applyNumberFormat="1" applyFont="1" applyBorder="1"/>
    <xf numFmtId="5" fontId="26" fillId="0" borderId="2" xfId="0" applyNumberFormat="1" applyFont="1" applyBorder="1" applyAlignment="1">
      <alignment horizontal="left"/>
    </xf>
    <xf numFmtId="0" fontId="60" fillId="0" borderId="0" xfId="0" applyFont="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top" wrapText="1"/>
    </xf>
    <xf numFmtId="0" fontId="52" fillId="0" borderId="0" xfId="0" applyFont="1"/>
    <xf numFmtId="0" fontId="26" fillId="0" borderId="29" xfId="0" applyFont="1" applyBorder="1"/>
    <xf numFmtId="0" fontId="26" fillId="0" borderId="0" xfId="15" applyFont="1"/>
    <xf numFmtId="3" fontId="26" fillId="0" borderId="0" xfId="15" applyNumberFormat="1" applyFont="1" applyAlignment="1">
      <alignment horizontal="center"/>
    </xf>
    <xf numFmtId="0" fontId="52" fillId="0" borderId="0" xfId="15" applyFont="1" applyAlignment="1">
      <alignment horizontal="center"/>
    </xf>
    <xf numFmtId="0" fontId="28" fillId="0" borderId="0" xfId="15" applyFont="1" applyAlignment="1">
      <alignment horizontal="right"/>
    </xf>
    <xf numFmtId="0" fontId="28" fillId="0" borderId="0" xfId="15" applyFont="1" applyAlignment="1">
      <alignment horizontal="left"/>
    </xf>
    <xf numFmtId="0" fontId="28" fillId="0" borderId="0" xfId="15" applyFont="1"/>
    <xf numFmtId="0" fontId="26" fillId="0" borderId="3" xfId="15" applyFont="1" applyBorder="1"/>
    <xf numFmtId="0" fontId="26" fillId="0" borderId="4" xfId="15" applyFont="1" applyBorder="1"/>
    <xf numFmtId="3" fontId="26" fillId="0" borderId="4" xfId="15" applyNumberFormat="1" applyFont="1" applyBorder="1" applyAlignment="1">
      <alignment horizontal="center"/>
    </xf>
    <xf numFmtId="0" fontId="28" fillId="0" borderId="4" xfId="15" applyFont="1" applyBorder="1" applyAlignment="1">
      <alignment horizontal="center"/>
    </xf>
    <xf numFmtId="0" fontId="28" fillId="0" borderId="5" xfId="15" applyFont="1" applyBorder="1" applyAlignment="1">
      <alignment horizontal="center"/>
    </xf>
    <xf numFmtId="0" fontId="28" fillId="0" borderId="6" xfId="15" applyFont="1" applyBorder="1" applyAlignment="1">
      <alignment horizontal="center"/>
    </xf>
    <xf numFmtId="0" fontId="28" fillId="0" borderId="0" xfId="15" applyFont="1" applyAlignment="1">
      <alignment horizontal="center"/>
    </xf>
    <xf numFmtId="3" fontId="28" fillId="0" borderId="0" xfId="15" applyNumberFormat="1" applyFont="1" applyAlignment="1">
      <alignment horizontal="center"/>
    </xf>
    <xf numFmtId="0" fontId="28" fillId="0" borderId="7" xfId="15" applyFont="1" applyBorder="1" applyAlignment="1">
      <alignment horizontal="center"/>
    </xf>
    <xf numFmtId="0" fontId="28" fillId="0" borderId="9" xfId="15" applyFont="1" applyBorder="1" applyAlignment="1">
      <alignment horizontal="center"/>
    </xf>
    <xf numFmtId="0" fontId="28" fillId="0" borderId="2" xfId="15" applyFont="1" applyBorder="1" applyAlignment="1">
      <alignment horizontal="center"/>
    </xf>
    <xf numFmtId="3" fontId="28" fillId="0" borderId="2" xfId="15" applyNumberFormat="1" applyFont="1" applyBorder="1" applyAlignment="1">
      <alignment horizontal="center"/>
    </xf>
    <xf numFmtId="0" fontId="28" fillId="0" borderId="10" xfId="15" applyFont="1" applyBorder="1" applyAlignment="1">
      <alignment horizontal="center"/>
    </xf>
    <xf numFmtId="174" fontId="26" fillId="4" borderId="31" xfId="15" applyNumberFormat="1" applyFont="1" applyFill="1" applyBorder="1" applyAlignment="1" applyProtection="1">
      <alignment horizontal="center"/>
      <protection locked="0"/>
    </xf>
    <xf numFmtId="0" fontId="26" fillId="4" borderId="31" xfId="15" applyFont="1" applyFill="1" applyBorder="1" applyAlignment="1" applyProtection="1">
      <alignment horizontal="left"/>
      <protection locked="0"/>
    </xf>
    <xf numFmtId="0" fontId="26" fillId="4" borderId="31" xfId="15" applyFont="1" applyFill="1" applyBorder="1" applyAlignment="1" applyProtection="1">
      <alignment horizontal="center"/>
      <protection locked="0"/>
    </xf>
    <xf numFmtId="3" fontId="26" fillId="4" borderId="31" xfId="15" applyNumberFormat="1" applyFont="1" applyFill="1" applyBorder="1" applyAlignment="1" applyProtection="1">
      <alignment horizontal="center"/>
      <protection locked="0"/>
    </xf>
    <xf numFmtId="14" fontId="26" fillId="4" borderId="31" xfId="15" applyNumberFormat="1" applyFont="1" applyFill="1" applyBorder="1" applyAlignment="1" applyProtection="1">
      <alignment horizontal="center"/>
      <protection locked="0"/>
    </xf>
    <xf numFmtId="0" fontId="36" fillId="0" borderId="0" xfId="15" applyFont="1" applyAlignment="1">
      <alignment horizontal="center"/>
    </xf>
    <xf numFmtId="0" fontId="26" fillId="0" borderId="0" xfId="15" applyFont="1" applyAlignment="1">
      <alignment horizontal="center"/>
    </xf>
    <xf numFmtId="0" fontId="26" fillId="0" borderId="0" xfId="15" applyFont="1" applyAlignment="1">
      <alignment horizontal="left"/>
    </xf>
    <xf numFmtId="0" fontId="26" fillId="0" borderId="54" xfId="0" applyFont="1" applyBorder="1" applyAlignment="1">
      <alignment horizontal="centerContinuous"/>
    </xf>
    <xf numFmtId="0" fontId="36" fillId="0" borderId="0" xfId="0" applyFont="1" applyAlignment="1">
      <alignment horizontal="centerContinuous"/>
    </xf>
    <xf numFmtId="0" fontId="28" fillId="0" borderId="4" xfId="0" applyFont="1" applyBorder="1"/>
    <xf numFmtId="165" fontId="26" fillId="0" borderId="0" xfId="2" applyNumberFormat="1" applyFont="1" applyFill="1" applyBorder="1" applyAlignment="1" applyProtection="1">
      <alignment horizontal="center"/>
    </xf>
    <xf numFmtId="0" fontId="30" fillId="0" borderId="0" xfId="4" applyFont="1" applyAlignment="1" applyProtection="1">
      <alignment horizontal="left"/>
    </xf>
    <xf numFmtId="0" fontId="38" fillId="0" borderId="0" xfId="0" applyFont="1" applyAlignment="1">
      <alignment horizontal="left"/>
    </xf>
    <xf numFmtId="165" fontId="26" fillId="4" borderId="8" xfId="2" applyNumberFormat="1" applyFont="1" applyFill="1" applyBorder="1" applyAlignment="1" applyProtection="1">
      <alignment horizontal="center"/>
      <protection locked="0"/>
    </xf>
    <xf numFmtId="42" fontId="26" fillId="0" borderId="112" xfId="0" applyNumberFormat="1" applyFont="1" applyBorder="1"/>
    <xf numFmtId="0" fontId="26" fillId="4" borderId="96" xfId="0" applyFont="1" applyFill="1" applyBorder="1" applyAlignment="1" applyProtection="1">
      <alignment horizontal="center"/>
      <protection locked="0"/>
    </xf>
    <xf numFmtId="0" fontId="31" fillId="0" borderId="0" xfId="0" applyFont="1" applyAlignment="1">
      <alignment horizontal="centerContinuous" wrapText="1"/>
    </xf>
    <xf numFmtId="0" fontId="26" fillId="0" borderId="3" xfId="0" quotePrefix="1" applyFont="1" applyBorder="1"/>
    <xf numFmtId="42" fontId="26" fillId="0" borderId="7" xfId="0" applyNumberFormat="1" applyFont="1" applyBorder="1"/>
    <xf numFmtId="0" fontId="26" fillId="0" borderId="2" xfId="0" quotePrefix="1" applyFont="1" applyBorder="1"/>
    <xf numFmtId="42" fontId="26" fillId="0" borderId="2" xfId="0" applyNumberFormat="1" applyFont="1" applyBorder="1"/>
    <xf numFmtId="42" fontId="26" fillId="0" borderId="10" xfId="0" applyNumberFormat="1" applyFont="1" applyBorder="1" applyAlignment="1">
      <alignment horizontal="center"/>
    </xf>
    <xf numFmtId="42" fontId="26" fillId="0" borderId="4" xfId="0" applyNumberFormat="1" applyFont="1" applyBorder="1"/>
    <xf numFmtId="42" fontId="26" fillId="0" borderId="5" xfId="0" applyNumberFormat="1" applyFont="1" applyBorder="1"/>
    <xf numFmtId="42" fontId="26" fillId="0" borderId="10" xfId="0" applyNumberFormat="1" applyFont="1" applyBorder="1"/>
    <xf numFmtId="42" fontId="36" fillId="0" borderId="0" xfId="0" applyNumberFormat="1" applyFont="1" applyAlignment="1">
      <alignment horizontal="center"/>
    </xf>
    <xf numFmtId="42" fontId="36" fillId="0" borderId="7" xfId="0" applyNumberFormat="1" applyFont="1" applyBorder="1" applyAlignment="1">
      <alignment horizontal="center"/>
    </xf>
    <xf numFmtId="0" fontId="26" fillId="0" borderId="82" xfId="0" quotePrefix="1" applyFont="1" applyBorder="1"/>
    <xf numFmtId="0" fontId="26" fillId="0" borderId="74" xfId="0" applyFont="1" applyBorder="1"/>
    <xf numFmtId="5" fontId="26" fillId="0" borderId="74" xfId="0" applyNumberFormat="1" applyFont="1" applyBorder="1"/>
    <xf numFmtId="42" fontId="26" fillId="0" borderId="74" xfId="0" applyNumberFormat="1" applyFont="1" applyBorder="1"/>
    <xf numFmtId="42" fontId="26" fillId="0" borderId="83" xfId="0" applyNumberFormat="1" applyFont="1" applyBorder="1"/>
    <xf numFmtId="41" fontId="26" fillId="4" borderId="8" xfId="2" applyNumberFormat="1" applyFont="1" applyFill="1" applyBorder="1" applyProtection="1">
      <protection locked="0"/>
    </xf>
    <xf numFmtId="41" fontId="26" fillId="4" borderId="11" xfId="0" applyNumberFormat="1" applyFont="1" applyFill="1" applyBorder="1" applyProtection="1">
      <protection locked="0"/>
    </xf>
    <xf numFmtId="41" fontId="26" fillId="0" borderId="0" xfId="2" applyNumberFormat="1" applyFont="1" applyProtection="1"/>
    <xf numFmtId="0" fontId="26" fillId="0" borderId="19" xfId="0" applyFont="1" applyBorder="1"/>
    <xf numFmtId="0" fontId="26" fillId="0" borderId="1" xfId="0" quotePrefix="1" applyFont="1" applyBorder="1"/>
    <xf numFmtId="5" fontId="26" fillId="0" borderId="1" xfId="0" applyNumberFormat="1" applyFont="1" applyBorder="1"/>
    <xf numFmtId="42" fontId="26" fillId="0" borderId="1" xfId="0" applyNumberFormat="1" applyFont="1" applyBorder="1"/>
    <xf numFmtId="41" fontId="26" fillId="0" borderId="1" xfId="0" applyNumberFormat="1" applyFont="1" applyBorder="1"/>
    <xf numFmtId="41" fontId="26" fillId="0" borderId="20" xfId="0" applyNumberFormat="1" applyFont="1" applyBorder="1"/>
    <xf numFmtId="41" fontId="26" fillId="0" borderId="2" xfId="0" applyNumberFormat="1" applyFont="1" applyBorder="1"/>
    <xf numFmtId="41" fontId="26" fillId="0" borderId="10" xfId="0" applyNumberFormat="1" applyFont="1" applyBorder="1"/>
    <xf numFmtId="41" fontId="26" fillId="0" borderId="4" xfId="0" applyNumberFormat="1" applyFont="1" applyBorder="1"/>
    <xf numFmtId="41" fontId="26" fillId="0" borderId="5" xfId="0" applyNumberFormat="1" applyFont="1" applyBorder="1"/>
    <xf numFmtId="41" fontId="26" fillId="0" borderId="7" xfId="0" applyNumberFormat="1" applyFont="1" applyBorder="1"/>
    <xf numFmtId="10" fontId="26" fillId="4" borderId="58" xfId="0" applyNumberFormat="1" applyFont="1" applyFill="1" applyBorder="1" applyAlignment="1" applyProtection="1">
      <alignment horizontal="right"/>
      <protection locked="0"/>
    </xf>
    <xf numFmtId="10" fontId="26" fillId="4" borderId="26" xfId="9" applyNumberFormat="1" applyFont="1" applyFill="1" applyBorder="1" applyAlignment="1" applyProtection="1">
      <alignment horizontal="right"/>
      <protection locked="0"/>
    </xf>
    <xf numFmtId="10" fontId="26" fillId="4" borderId="58" xfId="9" applyNumberFormat="1" applyFont="1" applyFill="1" applyBorder="1" applyAlignment="1" applyProtection="1">
      <alignment horizontal="right"/>
      <protection locked="0"/>
    </xf>
    <xf numFmtId="4" fontId="26" fillId="4" borderId="8" xfId="0" applyNumberFormat="1" applyFont="1" applyFill="1" applyBorder="1" applyProtection="1">
      <protection locked="0"/>
    </xf>
    <xf numFmtId="4" fontId="26" fillId="4" borderId="11" xfId="0" applyNumberFormat="1" applyFont="1" applyFill="1" applyBorder="1" applyProtection="1">
      <protection locked="0"/>
    </xf>
    <xf numFmtId="44" fontId="26" fillId="7" borderId="8" xfId="0" applyNumberFormat="1" applyFont="1" applyFill="1" applyBorder="1"/>
    <xf numFmtId="42" fontId="26" fillId="7" borderId="8" xfId="0" applyNumberFormat="1" applyFont="1" applyFill="1" applyBorder="1"/>
    <xf numFmtId="44" fontId="42" fillId="0" borderId="0" xfId="16" applyNumberFormat="1" applyFont="1"/>
    <xf numFmtId="0" fontId="61" fillId="0" borderId="0" xfId="16" applyFont="1"/>
    <xf numFmtId="0" fontId="12" fillId="0" borderId="0" xfId="16" applyFont="1" applyAlignment="1">
      <alignment horizontal="right"/>
    </xf>
    <xf numFmtId="0" fontId="12" fillId="0" borderId="0" xfId="16" applyFont="1" applyAlignment="1">
      <alignment horizontal="left"/>
    </xf>
    <xf numFmtId="0" fontId="12" fillId="0" borderId="0" xfId="16" applyFont="1" applyAlignment="1">
      <alignment horizontal="center"/>
    </xf>
    <xf numFmtId="44" fontId="12" fillId="0" borderId="0" xfId="16" applyNumberFormat="1" applyFont="1" applyAlignment="1">
      <alignment horizontal="center"/>
    </xf>
    <xf numFmtId="0" fontId="12" fillId="0" borderId="1" xfId="16" applyFont="1" applyBorder="1" applyAlignment="1">
      <alignment horizontal="center"/>
    </xf>
    <xf numFmtId="0" fontId="42" fillId="4" borderId="8" xfId="16" applyFont="1" applyFill="1" applyBorder="1" applyAlignment="1" applyProtection="1">
      <alignment horizontal="center"/>
      <protection locked="0"/>
    </xf>
    <xf numFmtId="44" fontId="42" fillId="4" borderId="8" xfId="16" applyNumberFormat="1" applyFont="1" applyFill="1" applyBorder="1" applyProtection="1">
      <protection locked="0"/>
    </xf>
    <xf numFmtId="0" fontId="42" fillId="0" borderId="0" xfId="16" applyFont="1" applyAlignment="1">
      <alignment horizontal="center"/>
    </xf>
    <xf numFmtId="0" fontId="42" fillId="4" borderId="8" xfId="16" applyFont="1" applyFill="1" applyBorder="1" applyProtection="1">
      <protection locked="0"/>
    </xf>
    <xf numFmtId="6" fontId="42" fillId="0" borderId="0" xfId="16" applyNumberFormat="1" applyFont="1" applyAlignment="1">
      <alignment wrapText="1"/>
    </xf>
    <xf numFmtId="0" fontId="63" fillId="0" borderId="0" xfId="16" applyFont="1" applyAlignment="1">
      <alignment wrapText="1"/>
    </xf>
    <xf numFmtId="0" fontId="12" fillId="0" borderId="16" xfId="16" applyFont="1" applyBorder="1" applyAlignment="1">
      <alignment wrapText="1"/>
    </xf>
    <xf numFmtId="0" fontId="12" fillId="0" borderId="17" xfId="16" applyFont="1" applyBorder="1" applyAlignment="1">
      <alignment wrapText="1"/>
    </xf>
    <xf numFmtId="42" fontId="12" fillId="0" borderId="17" xfId="16" applyNumberFormat="1" applyFont="1" applyBorder="1" applyAlignment="1">
      <alignment wrapText="1"/>
    </xf>
    <xf numFmtId="9" fontId="12" fillId="0" borderId="17" xfId="16" applyNumberFormat="1" applyFont="1" applyBorder="1" applyAlignment="1">
      <alignment wrapText="1"/>
    </xf>
    <xf numFmtId="42" fontId="12" fillId="0" borderId="18" xfId="16" applyNumberFormat="1" applyFont="1" applyBorder="1" applyAlignment="1">
      <alignment wrapText="1"/>
    </xf>
    <xf numFmtId="42" fontId="12" fillId="0" borderId="0" xfId="16" applyNumberFormat="1" applyFont="1" applyAlignment="1">
      <alignment wrapText="1"/>
    </xf>
    <xf numFmtId="0" fontId="42" fillId="4" borderId="6" xfId="16" applyFont="1" applyFill="1" applyBorder="1" applyAlignment="1">
      <alignment wrapText="1"/>
    </xf>
    <xf numFmtId="0" fontId="42" fillId="4" borderId="0" xfId="16" applyFont="1" applyFill="1"/>
    <xf numFmtId="14" fontId="42" fillId="4" borderId="0" xfId="16" applyNumberFormat="1" applyFont="1" applyFill="1"/>
    <xf numFmtId="0" fontId="42" fillId="4" borderId="0" xfId="16" applyFont="1" applyFill="1" applyAlignment="1">
      <alignment wrapText="1"/>
    </xf>
    <xf numFmtId="41" fontId="42" fillId="4" borderId="0" xfId="16" applyNumberFormat="1" applyFont="1" applyFill="1" applyAlignment="1">
      <alignment wrapText="1"/>
    </xf>
    <xf numFmtId="9" fontId="42" fillId="4" borderId="0" xfId="16" applyNumberFormat="1" applyFont="1" applyFill="1" applyAlignment="1">
      <alignment wrapText="1"/>
    </xf>
    <xf numFmtId="41" fontId="42" fillId="0" borderId="7" xfId="16" applyNumberFormat="1" applyFont="1" applyBorder="1" applyAlignment="1">
      <alignment wrapText="1"/>
    </xf>
    <xf numFmtId="41" fontId="42" fillId="0" borderId="20" xfId="16" applyNumberFormat="1" applyFont="1" applyBorder="1" applyAlignment="1">
      <alignment wrapText="1"/>
    </xf>
    <xf numFmtId="0" fontId="42" fillId="0" borderId="6" xfId="16" applyFont="1" applyBorder="1" applyAlignment="1">
      <alignment wrapText="1"/>
    </xf>
    <xf numFmtId="42" fontId="42" fillId="0" borderId="7" xfId="16" applyNumberFormat="1" applyFont="1" applyBorder="1" applyAlignment="1">
      <alignment wrapText="1"/>
    </xf>
    <xf numFmtId="0" fontId="12" fillId="0" borderId="19" xfId="16" applyFont="1" applyBorder="1" applyAlignment="1">
      <alignment wrapText="1"/>
    </xf>
    <xf numFmtId="42" fontId="12" fillId="0" borderId="1" xfId="16" applyNumberFormat="1" applyFont="1" applyBorder="1" applyAlignment="1">
      <alignment wrapText="1"/>
    </xf>
    <xf numFmtId="9" fontId="12" fillId="0" borderId="1" xfId="16" applyNumberFormat="1" applyFont="1" applyBorder="1" applyAlignment="1">
      <alignment wrapText="1"/>
    </xf>
    <xf numFmtId="173" fontId="42" fillId="4" borderId="0" xfId="16" applyNumberFormat="1" applyFont="1" applyFill="1" applyAlignment="1">
      <alignment wrapText="1"/>
    </xf>
    <xf numFmtId="10" fontId="42" fillId="4" borderId="0" xfId="16" applyNumberFormat="1" applyFont="1" applyFill="1" applyAlignment="1">
      <alignment wrapText="1"/>
    </xf>
    <xf numFmtId="44" fontId="42" fillId="4" borderId="0" xfId="16" applyNumberFormat="1" applyFont="1" applyFill="1" applyAlignment="1">
      <alignment wrapText="1"/>
    </xf>
    <xf numFmtId="14" fontId="42" fillId="4" borderId="0" xfId="16" applyNumberFormat="1" applyFont="1" applyFill="1" applyAlignment="1">
      <alignment wrapText="1"/>
    </xf>
    <xf numFmtId="0" fontId="42" fillId="0" borderId="6" xfId="16" applyFont="1" applyBorder="1"/>
    <xf numFmtId="9" fontId="42" fillId="0" borderId="0" xfId="16" applyNumberFormat="1" applyFont="1" applyAlignment="1">
      <alignment horizontal="right"/>
    </xf>
    <xf numFmtId="0" fontId="42" fillId="0" borderId="9" xfId="16" applyFont="1" applyBorder="1" applyAlignment="1">
      <alignment wrapText="1"/>
    </xf>
    <xf numFmtId="0" fontId="42" fillId="0" borderId="2" xfId="16" applyFont="1" applyBorder="1" applyAlignment="1">
      <alignment wrapText="1"/>
    </xf>
    <xf numFmtId="42" fontId="42" fillId="0" borderId="2" xfId="16" applyNumberFormat="1" applyFont="1" applyBorder="1" applyAlignment="1">
      <alignment wrapText="1"/>
    </xf>
    <xf numFmtId="9" fontId="42" fillId="0" borderId="2" xfId="16" applyNumberFormat="1" applyFont="1" applyBorder="1" applyAlignment="1">
      <alignment wrapText="1"/>
    </xf>
    <xf numFmtId="42" fontId="12" fillId="0" borderId="10" xfId="16" applyNumberFormat="1" applyFont="1" applyBorder="1" applyAlignment="1">
      <alignment horizontal="center" wrapText="1"/>
    </xf>
    <xf numFmtId="42" fontId="12" fillId="0" borderId="0" xfId="16" applyNumberFormat="1" applyFont="1" applyAlignment="1">
      <alignment horizontal="center" wrapText="1"/>
    </xf>
    <xf numFmtId="42" fontId="28" fillId="0" borderId="0" xfId="15" applyNumberFormat="1" applyFont="1" applyAlignment="1">
      <alignment horizontal="center"/>
    </xf>
    <xf numFmtId="42" fontId="52" fillId="0" borderId="0" xfId="15" applyNumberFormat="1" applyFont="1" applyAlignment="1">
      <alignment horizontal="center"/>
    </xf>
    <xf numFmtId="42" fontId="26" fillId="0" borderId="0" xfId="15" applyNumberFormat="1" applyFont="1"/>
    <xf numFmtId="0" fontId="26" fillId="0" borderId="0" xfId="15" applyFont="1" applyAlignment="1">
      <alignment horizontal="right"/>
    </xf>
    <xf numFmtId="42" fontId="28" fillId="0" borderId="4" xfId="15" applyNumberFormat="1" applyFont="1" applyBorder="1" applyAlignment="1">
      <alignment horizontal="center"/>
    </xf>
    <xf numFmtId="0" fontId="26" fillId="0" borderId="85" xfId="15" applyFont="1" applyBorder="1"/>
    <xf numFmtId="42" fontId="28" fillId="0" borderId="5" xfId="15" applyNumberFormat="1" applyFont="1" applyBorder="1" applyAlignment="1">
      <alignment horizontal="center"/>
    </xf>
    <xf numFmtId="0" fontId="28" fillId="0" borderId="6" xfId="15" applyFont="1" applyBorder="1"/>
    <xf numFmtId="0" fontId="28" fillId="0" borderId="84" xfId="15" applyFont="1" applyBorder="1"/>
    <xf numFmtId="42" fontId="28" fillId="0" borderId="7" xfId="15" applyNumberFormat="1" applyFont="1" applyBorder="1" applyAlignment="1">
      <alignment horizontal="center"/>
    </xf>
    <xf numFmtId="0" fontId="28" fillId="0" borderId="9" xfId="15" applyFont="1" applyBorder="1"/>
    <xf numFmtId="0" fontId="28" fillId="0" borderId="2" xfId="15" applyFont="1" applyBorder="1"/>
    <xf numFmtId="42" fontId="28" fillId="0" borderId="2" xfId="15" applyNumberFormat="1" applyFont="1" applyBorder="1" applyAlignment="1">
      <alignment horizontal="center"/>
    </xf>
    <xf numFmtId="0" fontId="28" fillId="0" borderId="86" xfId="15" applyFont="1" applyBorder="1"/>
    <xf numFmtId="42" fontId="28" fillId="0" borderId="10" xfId="15" applyNumberFormat="1" applyFont="1" applyBorder="1" applyAlignment="1">
      <alignment horizontal="center"/>
    </xf>
    <xf numFmtId="0" fontId="28" fillId="0" borderId="65" xfId="0" applyFont="1" applyBorder="1" applyAlignment="1">
      <alignment horizontal="center"/>
    </xf>
    <xf numFmtId="42" fontId="26" fillId="0" borderId="7" xfId="15" applyNumberFormat="1" applyFont="1" applyBorder="1"/>
    <xf numFmtId="0" fontId="26" fillId="0" borderId="23" xfId="0" applyFont="1" applyBorder="1" applyAlignment="1">
      <alignment wrapText="1"/>
    </xf>
    <xf numFmtId="0" fontId="26" fillId="0" borderId="84" xfId="15" applyFont="1" applyBorder="1"/>
    <xf numFmtId="41" fontId="26" fillId="0" borderId="11" xfId="15" applyNumberFormat="1" applyFont="1" applyBorder="1" applyAlignment="1">
      <alignment horizontal="center"/>
    </xf>
    <xf numFmtId="41" fontId="26" fillId="0" borderId="84" xfId="15" applyNumberFormat="1" applyFont="1" applyBorder="1"/>
    <xf numFmtId="41" fontId="26" fillId="4" borderId="11" xfId="15" applyNumberFormat="1" applyFont="1" applyFill="1" applyBorder="1" applyAlignment="1" applyProtection="1">
      <alignment horizontal="center"/>
      <protection locked="0"/>
    </xf>
    <xf numFmtId="42" fontId="26" fillId="0" borderId="11" xfId="15" applyNumberFormat="1" applyFont="1" applyBorder="1" applyAlignment="1">
      <alignment horizontal="center"/>
    </xf>
    <xf numFmtId="0" fontId="28" fillId="0" borderId="73" xfId="0" applyFont="1" applyBorder="1" applyAlignment="1">
      <alignment horizontal="center"/>
    </xf>
    <xf numFmtId="0" fontId="26" fillId="0" borderId="74" xfId="0" applyFont="1" applyBorder="1" applyAlignment="1">
      <alignment horizontal="right"/>
    </xf>
    <xf numFmtId="41" fontId="28" fillId="0" borderId="84" xfId="15" applyNumberFormat="1" applyFont="1" applyBorder="1"/>
    <xf numFmtId="41" fontId="26" fillId="0" borderId="89" xfId="15" applyNumberFormat="1" applyFont="1" applyBorder="1"/>
    <xf numFmtId="0" fontId="26" fillId="0" borderId="93" xfId="0" applyFont="1" applyBorder="1" applyAlignment="1">
      <alignment horizontal="right"/>
    </xf>
    <xf numFmtId="42" fontId="26" fillId="0" borderId="94" xfId="15" applyNumberFormat="1" applyFont="1" applyBorder="1" applyAlignment="1">
      <alignment horizontal="center"/>
    </xf>
    <xf numFmtId="0" fontId="26" fillId="0" borderId="2" xfId="15" applyFont="1" applyBorder="1"/>
    <xf numFmtId="42" fontId="26" fillId="0" borderId="2" xfId="15" applyNumberFormat="1" applyFont="1" applyBorder="1" applyAlignment="1">
      <alignment horizontal="center"/>
    </xf>
    <xf numFmtId="42" fontId="26" fillId="0" borderId="10" xfId="15" applyNumberFormat="1" applyFont="1" applyBorder="1" applyAlignment="1">
      <alignment horizontal="center"/>
    </xf>
    <xf numFmtId="0" fontId="26" fillId="0" borderId="65" xfId="0" applyFont="1" applyBorder="1"/>
    <xf numFmtId="41" fontId="26" fillId="0" borderId="95" xfId="15" applyNumberFormat="1" applyFont="1" applyBorder="1" applyAlignment="1">
      <alignment horizontal="center"/>
    </xf>
    <xf numFmtId="41" fontId="26" fillId="0" borderId="0" xfId="15" applyNumberFormat="1" applyFont="1"/>
    <xf numFmtId="41" fontId="26" fillId="4" borderId="95" xfId="15" applyNumberFormat="1" applyFont="1" applyFill="1" applyBorder="1" applyAlignment="1" applyProtection="1">
      <alignment horizontal="center"/>
      <protection locked="0"/>
    </xf>
    <xf numFmtId="41" fontId="28" fillId="0" borderId="84" xfId="15" applyNumberFormat="1" applyFont="1" applyBorder="1" applyAlignment="1">
      <alignment horizontal="right"/>
    </xf>
    <xf numFmtId="0" fontId="28" fillId="0" borderId="84" xfId="15" applyFont="1" applyBorder="1" applyAlignment="1">
      <alignment horizontal="right"/>
    </xf>
    <xf numFmtId="0" fontId="28" fillId="0" borderId="87" xfId="0" applyFont="1" applyBorder="1" applyAlignment="1">
      <alignment horizontal="left" wrapText="1"/>
    </xf>
    <xf numFmtId="42" fontId="26" fillId="0" borderId="88" xfId="0" applyNumberFormat="1" applyFont="1" applyBorder="1"/>
    <xf numFmtId="0" fontId="26" fillId="0" borderId="9" xfId="15" applyFont="1" applyBorder="1"/>
    <xf numFmtId="42" fontId="26" fillId="0" borderId="2" xfId="15" applyNumberFormat="1" applyFont="1" applyBorder="1"/>
    <xf numFmtId="0" fontId="26" fillId="0" borderId="86" xfId="15" applyFont="1" applyBorder="1"/>
    <xf numFmtId="42" fontId="26" fillId="0" borderId="10" xfId="15" applyNumberFormat="1" applyFont="1" applyBorder="1"/>
    <xf numFmtId="0" fontId="28" fillId="0" borderId="3" xfId="0" applyFont="1" applyBorder="1" applyAlignment="1">
      <alignment horizontal="left"/>
    </xf>
    <xf numFmtId="42" fontId="26" fillId="0" borderId="4" xfId="15" applyNumberFormat="1" applyFont="1" applyBorder="1"/>
    <xf numFmtId="42" fontId="26" fillId="0" borderId="5" xfId="15" applyNumberFormat="1" applyFont="1" applyBorder="1"/>
    <xf numFmtId="166" fontId="26" fillId="4" borderId="78" xfId="0" applyNumberFormat="1" applyFont="1" applyFill="1" applyBorder="1" applyAlignment="1" applyProtection="1">
      <alignment horizontal="right"/>
      <protection locked="0"/>
    </xf>
    <xf numFmtId="0" fontId="28" fillId="0" borderId="9" xfId="0" applyFont="1" applyBorder="1" applyAlignment="1">
      <alignment horizontal="left"/>
    </xf>
    <xf numFmtId="10" fontId="26" fillId="0" borderId="88" xfId="0" applyNumberFormat="1" applyFont="1" applyBorder="1"/>
    <xf numFmtId="0" fontId="28" fillId="0" borderId="1" xfId="15" applyFont="1" applyBorder="1" applyAlignment="1">
      <alignment horizontal="center"/>
    </xf>
    <xf numFmtId="44" fontId="28" fillId="0" borderId="92" xfId="15" applyNumberFormat="1" applyFont="1" applyBorder="1" applyAlignment="1">
      <alignment horizontal="center"/>
    </xf>
    <xf numFmtId="44" fontId="26" fillId="0" borderId="0" xfId="15" applyNumberFormat="1" applyFont="1" applyAlignment="1">
      <alignment horizontal="center"/>
    </xf>
    <xf numFmtId="10" fontId="28" fillId="0" borderId="92" xfId="15" applyNumberFormat="1" applyFont="1" applyBorder="1" applyAlignment="1">
      <alignment horizontal="center"/>
    </xf>
    <xf numFmtId="43" fontId="28" fillId="0" borderId="92" xfId="15" applyNumberFormat="1" applyFont="1" applyBorder="1" applyAlignment="1">
      <alignment horizontal="center"/>
    </xf>
    <xf numFmtId="174" fontId="26" fillId="4" borderId="8" xfId="15" applyNumberFormat="1" applyFont="1" applyFill="1" applyBorder="1" applyAlignment="1" applyProtection="1">
      <alignment horizontal="center"/>
      <protection locked="0"/>
    </xf>
    <xf numFmtId="14" fontId="26" fillId="4" borderId="8" xfId="15" applyNumberFormat="1" applyFont="1" applyFill="1" applyBorder="1" applyAlignment="1" applyProtection="1">
      <alignment horizontal="center"/>
      <protection locked="0"/>
    </xf>
    <xf numFmtId="1" fontId="26" fillId="4" borderId="8" xfId="15" applyNumberFormat="1" applyFont="1" applyFill="1" applyBorder="1" applyAlignment="1" applyProtection="1">
      <alignment horizontal="center"/>
      <protection locked="0"/>
    </xf>
    <xf numFmtId="10" fontId="26" fillId="4" borderId="8" xfId="15" applyNumberFormat="1" applyFont="1" applyFill="1" applyBorder="1" applyAlignment="1" applyProtection="1">
      <alignment horizontal="center"/>
      <protection locked="0"/>
    </xf>
    <xf numFmtId="0" fontId="26" fillId="4" borderId="8" xfId="15" applyFont="1" applyFill="1" applyBorder="1" applyAlignment="1" applyProtection="1">
      <alignment horizontal="left"/>
      <protection locked="0"/>
    </xf>
    <xf numFmtId="43" fontId="26" fillId="4" borderId="8" xfId="15" applyNumberFormat="1" applyFont="1" applyFill="1" applyBorder="1" applyAlignment="1" applyProtection="1">
      <alignment horizontal="center"/>
      <protection locked="0"/>
    </xf>
    <xf numFmtId="9" fontId="26" fillId="4" borderId="8" xfId="15" applyNumberFormat="1" applyFont="1" applyFill="1" applyBorder="1" applyAlignment="1" applyProtection="1">
      <alignment horizontal="right"/>
      <protection locked="0"/>
    </xf>
    <xf numFmtId="43" fontId="26" fillId="0" borderId="8" xfId="15" applyNumberFormat="1" applyFont="1" applyBorder="1" applyAlignment="1">
      <alignment horizontal="center"/>
    </xf>
    <xf numFmtId="10" fontId="26" fillId="4" borderId="8" xfId="15" applyNumberFormat="1" applyFont="1" applyFill="1" applyBorder="1" applyAlignment="1" applyProtection="1">
      <alignment horizontal="right"/>
      <protection locked="0"/>
    </xf>
    <xf numFmtId="10" fontId="26" fillId="0" borderId="8" xfId="15" applyNumberFormat="1" applyFont="1" applyBorder="1" applyAlignment="1">
      <alignment horizontal="right"/>
    </xf>
    <xf numFmtId="43" fontId="26" fillId="0" borderId="0" xfId="15" applyNumberFormat="1" applyFont="1"/>
    <xf numFmtId="44" fontId="26" fillId="0" borderId="8" xfId="15" applyNumberFormat="1" applyFont="1" applyBorder="1"/>
    <xf numFmtId="44" fontId="26" fillId="0" borderId="0" xfId="15" applyNumberFormat="1" applyFont="1"/>
    <xf numFmtId="43" fontId="26" fillId="0" borderId="8" xfId="15" applyNumberFormat="1" applyFont="1" applyBorder="1"/>
    <xf numFmtId="0" fontId="26" fillId="0" borderId="0" xfId="11" applyFont="1" applyAlignment="1">
      <alignment horizontal="right"/>
    </xf>
    <xf numFmtId="0" fontId="28" fillId="0" borderId="0" xfId="11" applyFont="1"/>
    <xf numFmtId="41" fontId="28" fillId="0" borderId="0" xfId="11" applyNumberFormat="1" applyFont="1" applyAlignment="1">
      <alignment horizontal="right" wrapText="1"/>
    </xf>
    <xf numFmtId="41" fontId="28" fillId="0" borderId="1" xfId="11" applyNumberFormat="1" applyFont="1" applyBorder="1" applyAlignment="1">
      <alignment horizontal="right" wrapText="1"/>
    </xf>
    <xf numFmtId="41" fontId="28" fillId="0" borderId="14" xfId="11" applyNumberFormat="1" applyFont="1" applyBorder="1" applyAlignment="1">
      <alignment horizontal="right" wrapText="1"/>
    </xf>
    <xf numFmtId="0" fontId="28" fillId="0" borderId="2" xfId="11" applyFont="1" applyBorder="1"/>
    <xf numFmtId="41" fontId="28" fillId="0" borderId="2" xfId="11" applyNumberFormat="1" applyFont="1" applyBorder="1" applyAlignment="1">
      <alignment horizontal="right" wrapText="1"/>
    </xf>
    <xf numFmtId="41" fontId="26" fillId="0" borderId="0" xfId="11" applyNumberFormat="1" applyFont="1" applyAlignment="1">
      <alignment horizontal="right" wrapText="1"/>
    </xf>
    <xf numFmtId="17" fontId="26" fillId="0" borderId="0" xfId="11" applyNumberFormat="1" applyFont="1" applyAlignment="1">
      <alignment horizontal="right"/>
    </xf>
    <xf numFmtId="0" fontId="26" fillId="0" borderId="0" xfId="11" applyFont="1" applyAlignment="1">
      <alignment horizontal="left"/>
    </xf>
    <xf numFmtId="0" fontId="36" fillId="0" borderId="0" xfId="11" applyFont="1" applyAlignment="1">
      <alignment horizontal="right"/>
    </xf>
    <xf numFmtId="9" fontId="26" fillId="0" borderId="0" xfId="11" applyNumberFormat="1" applyFont="1" applyAlignment="1">
      <alignment horizontal="right"/>
    </xf>
    <xf numFmtId="41" fontId="26" fillId="0" borderId="0" xfId="11" applyNumberFormat="1" applyFont="1" applyAlignment="1">
      <alignment horizontal="right"/>
    </xf>
    <xf numFmtId="37" fontId="26" fillId="0" borderId="0" xfId="11" applyNumberFormat="1" applyFont="1" applyAlignment="1">
      <alignment horizontal="right"/>
    </xf>
    <xf numFmtId="41" fontId="26" fillId="0" borderId="2" xfId="11" applyNumberFormat="1" applyFont="1" applyBorder="1" applyAlignment="1">
      <alignment horizontal="right"/>
    </xf>
    <xf numFmtId="3" fontId="26" fillId="0" borderId="0" xfId="11" applyNumberFormat="1" applyFont="1" applyAlignment="1">
      <alignment horizontal="right"/>
    </xf>
    <xf numFmtId="41" fontId="26" fillId="0" borderId="1" xfId="11" applyNumberFormat="1" applyFont="1" applyBorder="1" applyAlignment="1">
      <alignment horizontal="right"/>
    </xf>
    <xf numFmtId="5" fontId="26" fillId="0" borderId="0" xfId="11" applyNumberFormat="1" applyFont="1" applyAlignment="1">
      <alignment horizontal="left"/>
    </xf>
    <xf numFmtId="5" fontId="26" fillId="0" borderId="0" xfId="11" applyNumberFormat="1" applyFont="1" applyAlignment="1">
      <alignment horizontal="right"/>
    </xf>
    <xf numFmtId="10" fontId="26" fillId="0" borderId="2" xfId="11" applyNumberFormat="1" applyFont="1" applyBorder="1" applyAlignment="1">
      <alignment horizontal="right"/>
    </xf>
    <xf numFmtId="41" fontId="36" fillId="0" borderId="0" xfId="11" applyNumberFormat="1" applyFont="1" applyAlignment="1">
      <alignment horizontal="right"/>
    </xf>
    <xf numFmtId="0" fontId="26" fillId="0" borderId="0" xfId="11" applyFont="1" applyAlignment="1">
      <alignment horizontal="left" wrapText="1"/>
    </xf>
    <xf numFmtId="42" fontId="26" fillId="0" borderId="0" xfId="11" applyNumberFormat="1" applyFont="1" applyAlignment="1">
      <alignment horizontal="right"/>
    </xf>
    <xf numFmtId="7" fontId="26" fillId="0" borderId="0" xfId="11" applyNumberFormat="1" applyFont="1" applyAlignment="1">
      <alignment horizontal="left"/>
    </xf>
    <xf numFmtId="171" fontId="26" fillId="0" borderId="0" xfId="11" applyNumberFormat="1" applyFont="1" applyAlignment="1">
      <alignment horizontal="right"/>
    </xf>
    <xf numFmtId="43" fontId="26" fillId="0" borderId="0" xfId="11" applyNumberFormat="1" applyFont="1" applyAlignment="1">
      <alignment horizontal="right"/>
    </xf>
    <xf numFmtId="10" fontId="46" fillId="0" borderId="0" xfId="11" applyNumberFormat="1" applyFont="1" applyAlignment="1">
      <alignment horizontal="right"/>
    </xf>
    <xf numFmtId="44" fontId="26" fillId="0" borderId="0" xfId="11" applyNumberFormat="1" applyFont="1" applyAlignment="1">
      <alignment horizontal="right"/>
    </xf>
    <xf numFmtId="6" fontId="26" fillId="0" borderId="0" xfId="11" applyNumberFormat="1" applyFont="1" applyAlignment="1">
      <alignment horizontal="right"/>
    </xf>
    <xf numFmtId="167" fontId="26" fillId="0" borderId="0" xfId="11" applyNumberFormat="1" applyFont="1" applyAlignment="1">
      <alignment horizontal="right"/>
    </xf>
    <xf numFmtId="0" fontId="36" fillId="0" borderId="0" xfId="11" applyFont="1" applyAlignment="1">
      <alignment horizontal="center"/>
    </xf>
    <xf numFmtId="0" fontId="52" fillId="0" borderId="0" xfId="11" applyFont="1"/>
    <xf numFmtId="0" fontId="41" fillId="0" borderId="0" xfId="11" applyFont="1" applyAlignment="1">
      <alignment horizontal="center"/>
    </xf>
    <xf numFmtId="0" fontId="38" fillId="0" borderId="0" xfId="11" applyFont="1" applyAlignment="1">
      <alignment horizontal="center"/>
    </xf>
    <xf numFmtId="0" fontId="41" fillId="0" borderId="0" xfId="11" applyFont="1"/>
    <xf numFmtId="0" fontId="38" fillId="0" borderId="0" xfId="11" applyFont="1"/>
    <xf numFmtId="0" fontId="26" fillId="0" borderId="0" xfId="11" quotePrefix="1" applyFont="1"/>
    <xf numFmtId="3" fontId="26" fillId="0" borderId="0" xfId="0" applyNumberFormat="1" applyFont="1" applyAlignment="1">
      <alignment horizontal="center"/>
    </xf>
    <xf numFmtId="4" fontId="26" fillId="0" borderId="8" xfId="0" applyNumberFormat="1" applyFont="1" applyBorder="1"/>
    <xf numFmtId="4" fontId="26" fillId="0" borderId="11" xfId="0" applyNumberFormat="1" applyFont="1" applyBorder="1"/>
    <xf numFmtId="4" fontId="26" fillId="0" borderId="0" xfId="0" applyNumberFormat="1" applyFont="1"/>
    <xf numFmtId="177" fontId="26" fillId="0" borderId="0" xfId="0" applyNumberFormat="1" applyFont="1"/>
    <xf numFmtId="0" fontId="26" fillId="0" borderId="0" xfId="0" applyFont="1" applyAlignment="1">
      <alignment horizontal="right"/>
    </xf>
    <xf numFmtId="0" fontId="26" fillId="4" borderId="0" xfId="0" applyFont="1" applyFill="1" applyAlignment="1" applyProtection="1">
      <alignment horizontal="left"/>
      <protection locked="0"/>
    </xf>
    <xf numFmtId="0" fontId="26" fillId="4" borderId="6" xfId="0" applyFont="1" applyFill="1" applyBorder="1" applyAlignment="1" applyProtection="1">
      <alignment horizontal="left" vertical="top" wrapText="1"/>
      <protection locked="0"/>
    </xf>
    <xf numFmtId="0" fontId="26" fillId="4" borderId="0" xfId="0" applyFont="1" applyFill="1" applyAlignment="1" applyProtection="1">
      <alignment horizontal="left" vertical="top" wrapText="1"/>
      <protection locked="0"/>
    </xf>
    <xf numFmtId="0" fontId="26" fillId="4" borderId="7" xfId="0" applyFont="1" applyFill="1" applyBorder="1" applyAlignment="1" applyProtection="1">
      <alignment horizontal="left" vertical="top" wrapText="1"/>
      <protection locked="0"/>
    </xf>
    <xf numFmtId="0" fontId="26" fillId="4" borderId="9" xfId="0" applyFont="1" applyFill="1" applyBorder="1" applyAlignment="1" applyProtection="1">
      <alignment horizontal="left" vertical="top" wrapText="1"/>
      <protection locked="0"/>
    </xf>
    <xf numFmtId="0" fontId="26" fillId="4" borderId="2" xfId="0" applyFont="1" applyFill="1" applyBorder="1" applyAlignment="1" applyProtection="1">
      <alignment horizontal="left" vertical="top" wrapText="1"/>
      <protection locked="0"/>
    </xf>
    <xf numFmtId="0" fontId="26" fillId="4" borderId="10" xfId="0" applyFont="1" applyFill="1" applyBorder="1" applyAlignment="1" applyProtection="1">
      <alignment horizontal="left" vertical="top" wrapText="1"/>
      <protection locked="0"/>
    </xf>
    <xf numFmtId="49" fontId="30" fillId="4" borderId="79" xfId="4" applyNumberFormat="1" applyFont="1" applyFill="1" applyBorder="1" applyAlignment="1" applyProtection="1">
      <alignment horizontal="left"/>
      <protection locked="0"/>
    </xf>
    <xf numFmtId="49" fontId="26" fillId="4" borderId="2" xfId="0" applyNumberFormat="1" applyFont="1" applyFill="1" applyBorder="1" applyAlignment="1" applyProtection="1">
      <alignment horizontal="left"/>
      <protection locked="0"/>
    </xf>
    <xf numFmtId="49" fontId="26" fillId="4" borderId="10" xfId="0" applyNumberFormat="1" applyFont="1" applyFill="1" applyBorder="1" applyAlignment="1" applyProtection="1">
      <alignment horizontal="left"/>
      <protection locked="0"/>
    </xf>
    <xf numFmtId="0" fontId="26" fillId="4" borderId="13" xfId="0" applyFont="1" applyFill="1" applyBorder="1" applyAlignment="1" applyProtection="1">
      <alignment horizontal="left"/>
      <protection locked="0"/>
    </xf>
    <xf numFmtId="0" fontId="26" fillId="4" borderId="67" xfId="0" applyFont="1" applyFill="1" applyBorder="1" applyAlignment="1" applyProtection="1">
      <alignment horizontal="left"/>
      <protection locked="0"/>
    </xf>
    <xf numFmtId="0" fontId="26" fillId="4" borderId="56" xfId="0" applyFont="1" applyFill="1" applyBorder="1" applyAlignment="1" applyProtection="1">
      <alignment horizontal="left"/>
      <protection locked="0"/>
    </xf>
    <xf numFmtId="0" fontId="26" fillId="4" borderId="73" xfId="0" applyFont="1" applyFill="1" applyBorder="1" applyAlignment="1" applyProtection="1">
      <alignment horizontal="left"/>
      <protection locked="0"/>
    </xf>
    <xf numFmtId="0" fontId="26" fillId="4" borderId="15" xfId="0" applyFont="1" applyFill="1" applyBorder="1" applyAlignment="1" applyProtection="1">
      <alignment horizontal="left"/>
      <protection locked="0"/>
    </xf>
    <xf numFmtId="169" fontId="26" fillId="4" borderId="13" xfId="0" applyNumberFormat="1" applyFont="1" applyFill="1" applyBorder="1" applyAlignment="1" applyProtection="1">
      <alignment horizontal="center"/>
      <protection locked="0"/>
    </xf>
    <xf numFmtId="169" fontId="26" fillId="4" borderId="56" xfId="0" applyNumberFormat="1" applyFont="1" applyFill="1" applyBorder="1" applyAlignment="1" applyProtection="1">
      <alignment horizontal="center"/>
      <protection locked="0"/>
    </xf>
    <xf numFmtId="169" fontId="26" fillId="4" borderId="61" xfId="0" applyNumberFormat="1" applyFont="1" applyFill="1" applyBorder="1" applyAlignment="1" applyProtection="1">
      <alignment horizontal="center"/>
      <protection locked="0"/>
    </xf>
    <xf numFmtId="169" fontId="26" fillId="4" borderId="81" xfId="0" applyNumberFormat="1" applyFont="1" applyFill="1" applyBorder="1" applyAlignment="1" applyProtection="1">
      <alignment horizontal="center"/>
      <protection locked="0"/>
    </xf>
    <xf numFmtId="0" fontId="26" fillId="4" borderId="61" xfId="0" applyFont="1" applyFill="1" applyBorder="1" applyAlignment="1" applyProtection="1">
      <alignment horizontal="left"/>
      <protection locked="0"/>
    </xf>
    <xf numFmtId="0" fontId="26" fillId="4" borderId="80" xfId="0" applyFont="1" applyFill="1" applyBorder="1" applyAlignment="1" applyProtection="1">
      <alignment horizontal="left"/>
      <protection locked="0"/>
    </xf>
    <xf numFmtId="0" fontId="26" fillId="4" borderId="60" xfId="0" applyFont="1" applyFill="1" applyBorder="1" applyAlignment="1" applyProtection="1">
      <alignment horizontal="left"/>
      <protection locked="0"/>
    </xf>
    <xf numFmtId="0" fontId="39" fillId="4" borderId="13" xfId="4" applyFont="1" applyFill="1" applyBorder="1" applyAlignment="1" applyProtection="1">
      <alignment horizontal="center"/>
      <protection locked="0"/>
    </xf>
    <xf numFmtId="0" fontId="30" fillId="4" borderId="15" xfId="4" applyFont="1" applyFill="1" applyBorder="1" applyAlignment="1" applyProtection="1">
      <alignment horizontal="center"/>
      <protection locked="0"/>
    </xf>
    <xf numFmtId="169" fontId="26" fillId="4" borderId="13" xfId="0" applyNumberFormat="1" applyFont="1" applyFill="1" applyBorder="1" applyAlignment="1" applyProtection="1">
      <alignment horizontal="left"/>
      <protection locked="0"/>
    </xf>
    <xf numFmtId="169" fontId="26" fillId="4" borderId="67" xfId="0" applyNumberFormat="1" applyFont="1" applyFill="1" applyBorder="1" applyAlignment="1" applyProtection="1">
      <alignment horizontal="left"/>
      <protection locked="0"/>
    </xf>
    <xf numFmtId="169" fontId="26" fillId="4" borderId="56" xfId="0" applyNumberFormat="1" applyFont="1" applyFill="1" applyBorder="1" applyAlignment="1" applyProtection="1">
      <alignment horizontal="left"/>
      <protection locked="0"/>
    </xf>
    <xf numFmtId="49" fontId="26" fillId="4" borderId="13" xfId="0" applyNumberFormat="1" applyFont="1" applyFill="1" applyBorder="1" applyAlignment="1" applyProtection="1">
      <alignment horizontal="left"/>
      <protection locked="0"/>
    </xf>
    <xf numFmtId="49" fontId="26" fillId="4" borderId="67" xfId="0" applyNumberFormat="1" applyFont="1" applyFill="1" applyBorder="1" applyAlignment="1" applyProtection="1">
      <alignment horizontal="left"/>
      <protection locked="0"/>
    </xf>
    <xf numFmtId="49" fontId="26" fillId="4" borderId="56" xfId="0" applyNumberFormat="1" applyFont="1" applyFill="1" applyBorder="1" applyAlignment="1" applyProtection="1">
      <alignment horizontal="left"/>
      <protection locked="0"/>
    </xf>
    <xf numFmtId="0" fontId="39" fillId="4" borderId="61" xfId="4" applyFont="1" applyFill="1" applyBorder="1" applyAlignment="1" applyProtection="1">
      <alignment horizontal="center"/>
      <protection locked="0"/>
    </xf>
    <xf numFmtId="0" fontId="30" fillId="4" borderId="60" xfId="4" applyFont="1" applyFill="1" applyBorder="1" applyAlignment="1" applyProtection="1">
      <alignment horizontal="center"/>
      <protection locked="0"/>
    </xf>
    <xf numFmtId="0" fontId="26" fillId="0" borderId="17" xfId="0" applyFont="1" applyBorder="1" applyAlignment="1">
      <alignment horizontal="center"/>
    </xf>
    <xf numFmtId="0" fontId="26" fillId="0" borderId="18" xfId="0" applyFont="1" applyBorder="1" applyAlignment="1">
      <alignment horizontal="center"/>
    </xf>
    <xf numFmtId="166" fontId="26" fillId="4" borderId="99" xfId="0" applyNumberFormat="1" applyFont="1" applyFill="1" applyBorder="1" applyAlignment="1" applyProtection="1">
      <alignment horizontal="center"/>
      <protection locked="0"/>
    </xf>
    <xf numFmtId="0" fontId="26" fillId="4" borderId="13" xfId="0" applyFont="1" applyFill="1" applyBorder="1" applyProtection="1">
      <protection locked="0"/>
    </xf>
    <xf numFmtId="0" fontId="26" fillId="4" borderId="67" xfId="0" applyFont="1" applyFill="1" applyBorder="1" applyProtection="1">
      <protection locked="0"/>
    </xf>
    <xf numFmtId="0" fontId="26" fillId="4" borderId="56" xfId="0" applyFont="1" applyFill="1" applyBorder="1" applyProtection="1">
      <protection locked="0"/>
    </xf>
    <xf numFmtId="0" fontId="12" fillId="5" borderId="8" xfId="6" applyFont="1" applyFill="1" applyBorder="1" applyAlignment="1">
      <alignment horizontal="center"/>
    </xf>
    <xf numFmtId="0" fontId="12" fillId="5" borderId="11" xfId="6" applyFont="1" applyFill="1" applyBorder="1" applyAlignment="1">
      <alignment horizontal="center"/>
    </xf>
    <xf numFmtId="0" fontId="26" fillId="0" borderId="35" xfId="0" applyFont="1" applyBorder="1" applyAlignment="1">
      <alignment horizontal="center" wrapText="1"/>
    </xf>
    <xf numFmtId="0" fontId="26" fillId="0" borderId="4" xfId="0" applyFont="1" applyBorder="1" applyAlignment="1">
      <alignment horizontal="center" wrapText="1"/>
    </xf>
    <xf numFmtId="0" fontId="26" fillId="0" borderId="29" xfId="0" applyFont="1" applyBorder="1" applyAlignment="1">
      <alignment horizontal="center" wrapText="1"/>
    </xf>
    <xf numFmtId="0" fontId="26" fillId="0" borderId="0" xfId="0" applyFont="1" applyAlignment="1">
      <alignment horizontal="center" wrapText="1"/>
    </xf>
    <xf numFmtId="0" fontId="26" fillId="0" borderId="31" xfId="0" applyFont="1" applyBorder="1" applyAlignment="1">
      <alignment horizontal="center" wrapText="1"/>
    </xf>
    <xf numFmtId="0" fontId="26" fillId="0" borderId="1" xfId="0" applyFont="1" applyBorder="1" applyAlignment="1">
      <alignment horizontal="center" wrapText="1"/>
    </xf>
    <xf numFmtId="166" fontId="26" fillId="4" borderId="67" xfId="0" applyNumberFormat="1" applyFont="1" applyFill="1" applyBorder="1" applyAlignment="1" applyProtection="1">
      <alignment horizontal="center"/>
      <protection locked="0"/>
    </xf>
    <xf numFmtId="0" fontId="26" fillId="0" borderId="23" xfId="0" applyFont="1" applyBorder="1" applyAlignment="1">
      <alignment horizontal="center" wrapText="1"/>
    </xf>
    <xf numFmtId="0" fontId="43" fillId="0" borderId="13" xfId="5" applyFont="1" applyBorder="1" applyAlignment="1">
      <alignment horizontal="center" shrinkToFit="1"/>
    </xf>
    <xf numFmtId="0" fontId="43" fillId="0" borderId="15" xfId="5" applyFont="1" applyBorder="1" applyAlignment="1">
      <alignment horizontal="center" shrinkToFit="1"/>
    </xf>
    <xf numFmtId="0" fontId="26" fillId="4" borderId="8" xfId="0" applyFont="1" applyFill="1" applyBorder="1" applyAlignment="1" applyProtection="1">
      <alignment horizontal="center"/>
      <protection locked="0"/>
    </xf>
    <xf numFmtId="0" fontId="26" fillId="4" borderId="11" xfId="0" applyFont="1" applyFill="1" applyBorder="1" applyAlignment="1" applyProtection="1">
      <alignment horizontal="center"/>
      <protection locked="0"/>
    </xf>
    <xf numFmtId="0" fontId="26" fillId="4" borderId="23" xfId="0" applyFont="1" applyFill="1" applyBorder="1" applyAlignment="1" applyProtection="1">
      <alignment horizontal="center"/>
      <protection locked="0"/>
    </xf>
    <xf numFmtId="0" fontId="26" fillId="4" borderId="13" xfId="0" applyFont="1" applyFill="1" applyBorder="1" applyAlignment="1" applyProtection="1">
      <alignment horizontal="center"/>
      <protection locked="0"/>
    </xf>
    <xf numFmtId="167" fontId="28" fillId="0" borderId="58" xfId="9" applyNumberFormat="1" applyFont="1" applyFill="1" applyBorder="1" applyAlignment="1" applyProtection="1">
      <alignment horizontal="center"/>
    </xf>
    <xf numFmtId="167" fontId="28" fillId="0" borderId="61" xfId="9" applyNumberFormat="1" applyFont="1" applyFill="1" applyBorder="1" applyAlignment="1" applyProtection="1">
      <alignment horizontal="center"/>
    </xf>
    <xf numFmtId="167" fontId="28" fillId="0" borderId="26" xfId="9" applyNumberFormat="1" applyFont="1" applyFill="1" applyBorder="1" applyAlignment="1" applyProtection="1">
      <alignment horizontal="center"/>
    </xf>
    <xf numFmtId="0" fontId="26" fillId="0" borderId="52" xfId="0" applyFont="1" applyBorder="1" applyAlignment="1">
      <alignment horizontal="center"/>
    </xf>
    <xf numFmtId="0" fontId="26" fillId="0" borderId="53" xfId="0" applyFont="1" applyBorder="1" applyAlignment="1">
      <alignment horizontal="center"/>
    </xf>
    <xf numFmtId="0" fontId="26" fillId="0" borderId="0" xfId="0" applyFont="1" applyAlignment="1">
      <alignment horizontal="center"/>
    </xf>
    <xf numFmtId="0" fontId="26" fillId="0" borderId="54" xfId="0" applyFont="1" applyBorder="1" applyAlignment="1">
      <alignment horizontal="center"/>
    </xf>
    <xf numFmtId="0" fontId="26" fillId="0" borderId="2" xfId="0" applyFont="1" applyBorder="1" applyAlignment="1">
      <alignment horizontal="center"/>
    </xf>
    <xf numFmtId="0" fontId="26" fillId="0" borderId="57" xfId="0" applyFont="1" applyBorder="1" applyAlignment="1">
      <alignment horizontal="center"/>
    </xf>
    <xf numFmtId="0" fontId="26" fillId="0" borderId="8" xfId="0" applyFont="1" applyBorder="1" applyAlignment="1">
      <alignment horizontal="center" wrapText="1"/>
    </xf>
    <xf numFmtId="0" fontId="26" fillId="0" borderId="11" xfId="0" applyFont="1" applyBorder="1" applyAlignment="1">
      <alignment horizontal="center" wrapText="1"/>
    </xf>
    <xf numFmtId="3" fontId="26" fillId="4" borderId="13" xfId="0" applyNumberFormat="1" applyFont="1" applyFill="1" applyBorder="1" applyAlignment="1" applyProtection="1">
      <alignment horizontal="right"/>
      <protection locked="0"/>
    </xf>
    <xf numFmtId="3" fontId="26" fillId="4" borderId="67" xfId="0" applyNumberFormat="1" applyFont="1" applyFill="1" applyBorder="1" applyAlignment="1" applyProtection="1">
      <alignment horizontal="right"/>
      <protection locked="0"/>
    </xf>
    <xf numFmtId="3" fontId="26" fillId="4" borderId="15" xfId="0" applyNumberFormat="1" applyFont="1" applyFill="1" applyBorder="1" applyAlignment="1" applyProtection="1">
      <alignment horizontal="right"/>
      <protection locked="0"/>
    </xf>
    <xf numFmtId="166" fontId="26" fillId="4" borderId="1" xfId="0" applyNumberFormat="1" applyFont="1" applyFill="1" applyBorder="1" applyAlignment="1" applyProtection="1">
      <alignment horizontal="center"/>
      <protection locked="0"/>
    </xf>
    <xf numFmtId="0" fontId="26" fillId="4" borderId="1" xfId="0" applyFont="1" applyFill="1" applyBorder="1" applyAlignment="1" applyProtection="1">
      <alignment horizontal="right"/>
      <protection locked="0"/>
    </xf>
    <xf numFmtId="0" fontId="26" fillId="4" borderId="67" xfId="0" applyFont="1" applyFill="1" applyBorder="1" applyAlignment="1" applyProtection="1">
      <alignment horizontal="right"/>
      <protection locked="0"/>
    </xf>
    <xf numFmtId="0" fontId="12" fillId="5" borderId="34" xfId="6" applyFont="1" applyFill="1" applyBorder="1" applyAlignment="1">
      <alignment horizontal="center"/>
    </xf>
    <xf numFmtId="0" fontId="12" fillId="5" borderId="28" xfId="6" applyFont="1" applyFill="1" applyBorder="1" applyAlignment="1">
      <alignment horizontal="center"/>
    </xf>
    <xf numFmtId="0" fontId="12" fillId="5" borderId="27" xfId="6" applyFont="1" applyFill="1" applyBorder="1" applyAlignment="1">
      <alignment horizontal="center"/>
    </xf>
    <xf numFmtId="0" fontId="45" fillId="4" borderId="67" xfId="0" applyFont="1" applyFill="1" applyBorder="1" applyAlignment="1" applyProtection="1">
      <alignment horizontal="right"/>
      <protection locked="0"/>
    </xf>
    <xf numFmtId="167" fontId="28" fillId="0" borderId="60" xfId="9" applyNumberFormat="1" applyFont="1" applyFill="1" applyBorder="1" applyAlignment="1" applyProtection="1">
      <alignment horizontal="center"/>
    </xf>
    <xf numFmtId="14" fontId="26" fillId="4" borderId="13" xfId="0" applyNumberFormat="1" applyFont="1" applyFill="1" applyBorder="1" applyAlignment="1" applyProtection="1">
      <alignment horizontal="right"/>
      <protection locked="0"/>
    </xf>
    <xf numFmtId="14" fontId="26" fillId="4" borderId="15" xfId="0" applyNumberFormat="1" applyFont="1" applyFill="1" applyBorder="1" applyAlignment="1" applyProtection="1">
      <alignment horizontal="right"/>
      <protection locked="0"/>
    </xf>
    <xf numFmtId="0" fontId="28" fillId="0" borderId="50" xfId="0" applyFont="1" applyBorder="1" applyAlignment="1">
      <alignment horizontal="center"/>
    </xf>
    <xf numFmtId="0" fontId="28" fillId="0" borderId="51" xfId="0" applyFont="1" applyBorder="1" applyAlignment="1">
      <alignment horizontal="center"/>
    </xf>
    <xf numFmtId="0" fontId="28" fillId="0" borderId="43" xfId="0" applyFont="1" applyBorder="1" applyAlignment="1">
      <alignment horizontal="center"/>
    </xf>
    <xf numFmtId="0" fontId="26" fillId="0" borderId="3" xfId="0" applyFont="1" applyBorder="1" applyAlignment="1">
      <alignment horizontal="center" wrapText="1"/>
    </xf>
    <xf numFmtId="0" fontId="26" fillId="0" borderId="66" xfId="0" applyFont="1" applyBorder="1" applyAlignment="1">
      <alignment horizontal="center" wrapText="1"/>
    </xf>
    <xf numFmtId="0" fontId="26" fillId="0" borderId="6" xfId="0" applyFont="1" applyBorder="1" applyAlignment="1">
      <alignment horizontal="center" wrapText="1"/>
    </xf>
    <xf numFmtId="0" fontId="26" fillId="0" borderId="54" xfId="0" applyFont="1" applyBorder="1" applyAlignment="1">
      <alignment horizontal="center" wrapText="1"/>
    </xf>
    <xf numFmtId="0" fontId="26" fillId="0" borderId="19" xfId="0" applyFont="1" applyBorder="1" applyAlignment="1">
      <alignment horizontal="center" wrapText="1"/>
    </xf>
    <xf numFmtId="0" fontId="26" fillId="0" borderId="55" xfId="0" applyFont="1" applyBorder="1" applyAlignment="1">
      <alignment horizontal="center" wrapText="1"/>
    </xf>
    <xf numFmtId="0" fontId="30" fillId="4" borderId="61" xfId="4" applyFont="1" applyFill="1" applyBorder="1" applyAlignment="1" applyProtection="1">
      <protection locked="0"/>
    </xf>
    <xf numFmtId="0" fontId="28" fillId="4" borderId="80" xfId="0" applyFont="1" applyFill="1" applyBorder="1" applyProtection="1">
      <protection locked="0"/>
    </xf>
    <xf numFmtId="0" fontId="28" fillId="4" borderId="81" xfId="0" applyFont="1" applyFill="1" applyBorder="1" applyProtection="1">
      <protection locked="0"/>
    </xf>
    <xf numFmtId="0" fontId="41" fillId="0" borderId="11" xfId="0" applyFont="1" applyBorder="1" applyAlignment="1">
      <alignment horizontal="center"/>
    </xf>
    <xf numFmtId="3" fontId="26" fillId="4" borderId="14" xfId="0" applyNumberFormat="1" applyFont="1" applyFill="1" applyBorder="1" applyAlignment="1" applyProtection="1">
      <alignment horizontal="right"/>
      <protection locked="0"/>
    </xf>
    <xf numFmtId="3" fontId="26" fillId="4" borderId="56" xfId="0" applyNumberFormat="1" applyFont="1" applyFill="1" applyBorder="1" applyAlignment="1" applyProtection="1">
      <alignment horizontal="right"/>
      <protection locked="0"/>
    </xf>
    <xf numFmtId="0" fontId="45" fillId="4" borderId="1" xfId="0" applyFont="1" applyFill="1" applyBorder="1" applyAlignment="1" applyProtection="1">
      <alignment horizontal="right"/>
      <protection locked="0"/>
    </xf>
    <xf numFmtId="0" fontId="26" fillId="4" borderId="1" xfId="0" applyFont="1" applyFill="1" applyBorder="1" applyAlignment="1" applyProtection="1">
      <alignment horizontal="left" vertical="top" wrapText="1"/>
      <protection locked="0"/>
    </xf>
    <xf numFmtId="0" fontId="26" fillId="4" borderId="20" xfId="0" applyFont="1" applyFill="1" applyBorder="1" applyAlignment="1" applyProtection="1">
      <alignment horizontal="left" vertical="top" wrapText="1"/>
      <protection locked="0"/>
    </xf>
    <xf numFmtId="0" fontId="26" fillId="0" borderId="62" xfId="0" applyFont="1" applyBorder="1" applyAlignment="1">
      <alignment horizontal="center" wrapText="1"/>
    </xf>
    <xf numFmtId="0" fontId="26" fillId="0" borderId="63" xfId="0" applyFont="1" applyBorder="1" applyAlignment="1">
      <alignment horizontal="center" wrapText="1"/>
    </xf>
    <xf numFmtId="0" fontId="26" fillId="0" borderId="64" xfId="0" applyFont="1" applyBorder="1" applyAlignment="1">
      <alignment horizontal="center" wrapText="1"/>
    </xf>
    <xf numFmtId="0" fontId="41" fillId="0" borderId="34" xfId="0" applyFont="1" applyBorder="1" applyAlignment="1">
      <alignment horizontal="center" wrapText="1"/>
    </xf>
    <xf numFmtId="0" fontId="41" fillId="0" borderId="65" xfId="0" applyFont="1" applyBorder="1" applyAlignment="1">
      <alignment horizontal="center" wrapText="1"/>
    </xf>
    <xf numFmtId="0" fontId="27" fillId="4" borderId="13" xfId="0" applyFont="1" applyFill="1" applyBorder="1" applyAlignment="1" applyProtection="1">
      <alignment horizontal="left"/>
      <protection locked="0"/>
    </xf>
    <xf numFmtId="0" fontId="27" fillId="4" borderId="14" xfId="0" applyFont="1" applyFill="1" applyBorder="1" applyAlignment="1" applyProtection="1">
      <alignment horizontal="left"/>
      <protection locked="0"/>
    </xf>
    <xf numFmtId="0" fontId="27" fillId="4" borderId="56" xfId="0" applyFont="1" applyFill="1" applyBorder="1" applyAlignment="1" applyProtection="1">
      <alignment horizontal="left"/>
      <protection locked="0"/>
    </xf>
    <xf numFmtId="0" fontId="46" fillId="9" borderId="13" xfId="0" applyFont="1" applyFill="1" applyBorder="1" applyAlignment="1">
      <alignment horizontal="center" wrapText="1"/>
    </xf>
    <xf numFmtId="0" fontId="46" fillId="9" borderId="14" xfId="0" applyFont="1" applyFill="1" applyBorder="1" applyAlignment="1">
      <alignment horizontal="center" wrapText="1"/>
    </xf>
    <xf numFmtId="0" fontId="46" fillId="9" borderId="56" xfId="0" applyFont="1" applyFill="1" applyBorder="1" applyAlignment="1">
      <alignment horizontal="center" wrapText="1"/>
    </xf>
    <xf numFmtId="0" fontId="26" fillId="0" borderId="13" xfId="0" applyFont="1" applyBorder="1" applyAlignment="1">
      <alignment horizontal="left"/>
    </xf>
    <xf numFmtId="0" fontId="26" fillId="0" borderId="14" xfId="0" applyFont="1" applyBorder="1" applyAlignment="1">
      <alignment horizontal="left"/>
    </xf>
    <xf numFmtId="0" fontId="26" fillId="0" borderId="56" xfId="0" applyFont="1" applyBorder="1" applyAlignment="1">
      <alignment horizontal="left"/>
    </xf>
    <xf numFmtId="0" fontId="26" fillId="4" borderId="14" xfId="0" applyFont="1" applyFill="1" applyBorder="1" applyAlignment="1" applyProtection="1">
      <alignment horizontal="left"/>
      <protection locked="0"/>
    </xf>
    <xf numFmtId="0" fontId="28" fillId="0" borderId="0" xfId="0" applyFont="1" applyAlignment="1">
      <alignment horizontal="right"/>
    </xf>
    <xf numFmtId="0" fontId="28" fillId="0" borderId="0" xfId="0" applyFont="1" applyAlignment="1">
      <alignment horizontal="left"/>
    </xf>
    <xf numFmtId="0" fontId="31" fillId="0" borderId="0" xfId="0" applyFont="1" applyAlignment="1">
      <alignment horizontal="center"/>
    </xf>
    <xf numFmtId="0" fontId="26" fillId="0" borderId="13" xfId="0" applyFont="1" applyBorder="1" applyAlignment="1">
      <alignment horizontal="center" wrapText="1"/>
    </xf>
    <xf numFmtId="0" fontId="26" fillId="0" borderId="14" xfId="0" applyFont="1" applyBorder="1" applyAlignment="1">
      <alignment horizontal="center" wrapText="1"/>
    </xf>
    <xf numFmtId="0" fontId="26" fillId="0" borderId="15" xfId="0" applyFont="1" applyBorder="1" applyAlignment="1">
      <alignment horizontal="center" wrapText="1"/>
    </xf>
    <xf numFmtId="0" fontId="31" fillId="0" borderId="0" xfId="0" applyFont="1" applyAlignment="1">
      <alignment horizontal="center" wrapText="1"/>
    </xf>
    <xf numFmtId="41" fontId="26" fillId="0" borderId="13" xfId="0" applyNumberFormat="1" applyFont="1" applyBorder="1" applyAlignment="1">
      <alignment horizontal="left" wrapText="1"/>
    </xf>
    <xf numFmtId="41" fontId="26" fillId="0" borderId="14" xfId="0" applyNumberFormat="1" applyFont="1" applyBorder="1" applyAlignment="1">
      <alignment horizontal="left" wrapText="1"/>
    </xf>
    <xf numFmtId="41" fontId="26" fillId="0" borderId="15" xfId="0" applyNumberFormat="1" applyFont="1" applyBorder="1" applyAlignment="1">
      <alignment horizontal="left" wrapText="1"/>
    </xf>
    <xf numFmtId="0" fontId="28" fillId="0" borderId="0" xfId="0" applyFont="1" applyAlignment="1">
      <alignment horizontal="left" wrapText="1"/>
    </xf>
    <xf numFmtId="0" fontId="26" fillId="4" borderId="45" xfId="7" applyFont="1" applyFill="1" applyBorder="1" applyProtection="1">
      <protection locked="0"/>
    </xf>
    <xf numFmtId="175" fontId="26" fillId="4" borderId="45" xfId="7" applyNumberFormat="1" applyFont="1" applyFill="1" applyBorder="1" applyAlignment="1" applyProtection="1">
      <alignment horizontal="left"/>
      <protection locked="0"/>
    </xf>
    <xf numFmtId="0" fontId="30" fillId="0" borderId="6" xfId="4" applyNumberFormat="1" applyFont="1" applyFill="1" applyBorder="1" applyAlignment="1" applyProtection="1">
      <alignment horizontal="center"/>
    </xf>
    <xf numFmtId="0" fontId="30" fillId="0" borderId="0" xfId="4" applyNumberFormat="1" applyFont="1" applyFill="1" applyAlignment="1" applyProtection="1">
      <alignment horizontal="center"/>
    </xf>
    <xf numFmtId="175" fontId="26" fillId="4" borderId="45" xfId="7" applyNumberFormat="1" applyFont="1" applyFill="1" applyBorder="1" applyProtection="1">
      <protection locked="0"/>
    </xf>
    <xf numFmtId="0" fontId="28" fillId="0" borderId="0" xfId="7" applyFont="1" applyFill="1" applyAlignment="1">
      <alignment horizontal="left"/>
    </xf>
    <xf numFmtId="0" fontId="48" fillId="0" borderId="0" xfId="7" applyFont="1" applyFill="1" applyAlignment="1">
      <alignment horizontal="center"/>
    </xf>
    <xf numFmtId="41" fontId="26" fillId="4" borderId="13" xfId="17" applyNumberFormat="1" applyFont="1" applyFill="1" applyBorder="1" applyAlignment="1" applyProtection="1">
      <alignment horizontal="right"/>
      <protection locked="0"/>
    </xf>
    <xf numFmtId="41" fontId="26" fillId="4" borderId="68" xfId="17" applyNumberFormat="1" applyFont="1" applyFill="1" applyBorder="1" applyAlignment="1" applyProtection="1">
      <alignment horizontal="right"/>
      <protection locked="0"/>
    </xf>
    <xf numFmtId="0" fontId="26" fillId="0" borderId="0" xfId="17" applyFont="1" applyFill="1" applyAlignment="1">
      <alignment horizontal="center"/>
    </xf>
    <xf numFmtId="41" fontId="26" fillId="4" borderId="13" xfId="17" applyNumberFormat="1" applyFont="1" applyFill="1" applyBorder="1" applyAlignment="1" applyProtection="1">
      <alignment horizontal="center"/>
      <protection locked="0"/>
    </xf>
    <xf numFmtId="41" fontId="26" fillId="4" borderId="15" xfId="17" applyNumberFormat="1" applyFont="1" applyFill="1" applyBorder="1" applyAlignment="1" applyProtection="1">
      <alignment horizontal="center"/>
      <protection locked="0"/>
    </xf>
    <xf numFmtId="42" fontId="26" fillId="0" borderId="74" xfId="17" applyNumberFormat="1" applyFont="1" applyFill="1" applyBorder="1" applyAlignment="1">
      <alignment horizontal="center"/>
    </xf>
    <xf numFmtId="0" fontId="26" fillId="4" borderId="98" xfId="17" applyFont="1" applyFill="1" applyBorder="1" applyAlignment="1" applyProtection="1">
      <alignment horizontal="left" vertical="top" wrapText="1"/>
      <protection locked="0"/>
    </xf>
    <xf numFmtId="0" fontId="26" fillId="4" borderId="74" xfId="17" applyFont="1" applyFill="1" applyBorder="1" applyAlignment="1" applyProtection="1">
      <alignment horizontal="left" vertical="top" wrapText="1"/>
      <protection locked="0"/>
    </xf>
    <xf numFmtId="0" fontId="26" fillId="4" borderId="75" xfId="17" applyFont="1" applyFill="1" applyBorder="1" applyAlignment="1" applyProtection="1">
      <alignment horizontal="left" vertical="top" wrapText="1"/>
      <protection locked="0"/>
    </xf>
    <xf numFmtId="0" fontId="26" fillId="4" borderId="29" xfId="17" applyFont="1" applyFill="1" applyBorder="1" applyAlignment="1" applyProtection="1">
      <alignment horizontal="left" vertical="top" wrapText="1"/>
      <protection locked="0"/>
    </xf>
    <xf numFmtId="0" fontId="26" fillId="4" borderId="0" xfId="17" applyFont="1" applyFill="1" applyAlignment="1" applyProtection="1">
      <alignment horizontal="left" vertical="top" wrapText="1"/>
      <protection locked="0"/>
    </xf>
    <xf numFmtId="0" fontId="26" fillId="4" borderId="54" xfId="17" applyFont="1" applyFill="1" applyBorder="1" applyAlignment="1" applyProtection="1">
      <alignment horizontal="left" vertical="top" wrapText="1"/>
      <protection locked="0"/>
    </xf>
    <xf numFmtId="0" fontId="26" fillId="4" borderId="31" xfId="17" applyFont="1" applyFill="1" applyBorder="1" applyAlignment="1" applyProtection="1">
      <alignment horizontal="left" vertical="top" wrapText="1"/>
      <protection locked="0"/>
    </xf>
    <xf numFmtId="0" fontId="26" fillId="4" borderId="1" xfId="17" applyFont="1" applyFill="1" applyBorder="1" applyAlignment="1" applyProtection="1">
      <alignment horizontal="left" vertical="top" wrapText="1"/>
      <protection locked="0"/>
    </xf>
    <xf numFmtId="0" fontId="26" fillId="4" borderId="55" xfId="17" applyFont="1" applyFill="1" applyBorder="1" applyAlignment="1" applyProtection="1">
      <alignment horizontal="left" vertical="top" wrapText="1"/>
      <protection locked="0"/>
    </xf>
    <xf numFmtId="0" fontId="26" fillId="4" borderId="1" xfId="0" applyFont="1" applyFill="1" applyBorder="1" applyProtection="1">
      <protection locked="0"/>
    </xf>
    <xf numFmtId="0" fontId="26" fillId="7" borderId="0" xfId="8" applyFont="1" applyFill="1" applyAlignment="1">
      <alignment horizontal="left"/>
    </xf>
    <xf numFmtId="0" fontId="28" fillId="0" borderId="27" xfId="8" applyFont="1" applyBorder="1" applyAlignment="1">
      <alignment horizontal="center"/>
    </xf>
    <xf numFmtId="0" fontId="28" fillId="0" borderId="52" xfId="8" applyFont="1" applyBorder="1" applyAlignment="1">
      <alignment horizontal="center"/>
    </xf>
    <xf numFmtId="0" fontId="28" fillId="0" borderId="31" xfId="8" applyFont="1" applyBorder="1" applyAlignment="1">
      <alignment horizontal="center"/>
    </xf>
    <xf numFmtId="0" fontId="28" fillId="0" borderId="1" xfId="8" applyFont="1" applyBorder="1" applyAlignment="1">
      <alignment horizontal="center"/>
    </xf>
    <xf numFmtId="0" fontId="28" fillId="0" borderId="27" xfId="8" applyFont="1" applyBorder="1" applyAlignment="1">
      <alignment horizontal="center" wrapText="1"/>
    </xf>
    <xf numFmtId="0" fontId="28" fillId="0" borderId="53" xfId="8" applyFont="1" applyBorder="1" applyAlignment="1">
      <alignment horizontal="center" wrapText="1"/>
    </xf>
    <xf numFmtId="0" fontId="28" fillId="0" borderId="31" xfId="8" applyFont="1" applyBorder="1" applyAlignment="1">
      <alignment horizontal="center" wrapText="1"/>
    </xf>
    <xf numFmtId="0" fontId="28" fillId="0" borderId="55" xfId="8" applyFont="1" applyBorder="1" applyAlignment="1">
      <alignment horizontal="center" wrapText="1"/>
    </xf>
    <xf numFmtId="0" fontId="26" fillId="0" borderId="29" xfId="8" applyFont="1" applyBorder="1" applyAlignment="1">
      <alignment horizontal="right"/>
    </xf>
    <xf numFmtId="0" fontId="26" fillId="0" borderId="0" xfId="8" applyFont="1" applyAlignment="1">
      <alignment horizontal="right"/>
    </xf>
    <xf numFmtId="0" fontId="26" fillId="0" borderId="29" xfId="8" quotePrefix="1" applyFont="1" applyBorder="1" applyAlignment="1">
      <alignment horizontal="right"/>
    </xf>
    <xf numFmtId="0" fontId="26" fillId="0" borderId="0" xfId="8" quotePrefix="1" applyFont="1" applyAlignment="1">
      <alignment horizontal="right"/>
    </xf>
    <xf numFmtId="0" fontId="28" fillId="0" borderId="0" xfId="8" applyFont="1" applyAlignment="1">
      <alignment horizontal="right" wrapText="1"/>
    </xf>
    <xf numFmtId="0" fontId="26" fillId="0" borderId="31" xfId="8" applyFont="1" applyBorder="1" applyAlignment="1">
      <alignment horizontal="right"/>
    </xf>
    <xf numFmtId="0" fontId="26" fillId="0" borderId="1" xfId="8" applyFont="1" applyBorder="1" applyAlignment="1">
      <alignment horizontal="right"/>
    </xf>
    <xf numFmtId="0" fontId="12" fillId="0" borderId="0" xfId="8" applyFont="1" applyAlignment="1">
      <alignment horizontal="center" wrapText="1"/>
    </xf>
    <xf numFmtId="175" fontId="28" fillId="0" borderId="31" xfId="8" applyNumberFormat="1" applyFont="1" applyBorder="1" applyAlignment="1">
      <alignment horizontal="center" vertical="top" wrapText="1"/>
    </xf>
    <xf numFmtId="175" fontId="28" fillId="0" borderId="55" xfId="8" applyNumberFormat="1" applyFont="1" applyBorder="1" applyAlignment="1">
      <alignment horizontal="center" vertical="top" wrapText="1"/>
    </xf>
    <xf numFmtId="0" fontId="59" fillId="0" borderId="2" xfId="0" applyFont="1" applyBorder="1" applyAlignment="1">
      <alignment horizontal="left" wrapText="1"/>
    </xf>
    <xf numFmtId="0" fontId="59" fillId="0" borderId="51" xfId="0" applyFont="1" applyBorder="1" applyAlignment="1">
      <alignment horizontal="center"/>
    </xf>
    <xf numFmtId="0" fontId="59" fillId="0" borderId="43" xfId="0" applyFont="1" applyBorder="1" applyAlignment="1">
      <alignment horizontal="center"/>
    </xf>
    <xf numFmtId="0" fontId="59" fillId="0" borderId="50" xfId="0" applyFont="1" applyBorder="1" applyAlignment="1">
      <alignment horizontal="right"/>
    </xf>
    <xf numFmtId="0" fontId="59" fillId="0" borderId="51" xfId="0" applyFont="1" applyBorder="1" applyAlignment="1">
      <alignment horizontal="right"/>
    </xf>
    <xf numFmtId="0" fontId="59" fillId="0" borderId="50" xfId="0" applyFont="1" applyBorder="1" applyAlignment="1">
      <alignment horizontal="center" wrapText="1"/>
    </xf>
    <xf numFmtId="0" fontId="59" fillId="0" borderId="51" xfId="0" applyFont="1" applyBorder="1" applyAlignment="1">
      <alignment horizontal="center" wrapText="1"/>
    </xf>
    <xf numFmtId="0" fontId="59" fillId="0" borderId="43" xfId="0" applyFont="1" applyBorder="1" applyAlignment="1">
      <alignment horizontal="center" wrapText="1"/>
    </xf>
    <xf numFmtId="0" fontId="28" fillId="0" borderId="2" xfId="0" applyFont="1" applyBorder="1" applyAlignment="1">
      <alignment horizontal="left" wrapText="1"/>
    </xf>
    <xf numFmtId="0" fontId="26" fillId="0" borderId="0" xfId="0" applyFont="1" applyAlignment="1">
      <alignment horizontal="left"/>
    </xf>
    <xf numFmtId="0" fontId="59" fillId="0" borderId="50" xfId="0" applyFont="1" applyBorder="1" applyAlignment="1">
      <alignment horizontal="center"/>
    </xf>
    <xf numFmtId="0" fontId="59" fillId="0" borderId="0" xfId="0" applyFont="1" applyAlignment="1">
      <alignment horizontal="left"/>
    </xf>
    <xf numFmtId="0" fontId="50" fillId="0" borderId="0" xfId="0" applyFont="1" applyAlignment="1">
      <alignment horizontal="left" wrapText="1"/>
    </xf>
    <xf numFmtId="0" fontId="26" fillId="0" borderId="0" xfId="0" applyFont="1" applyAlignment="1">
      <alignment horizontal="left" wrapText="1"/>
    </xf>
    <xf numFmtId="0" fontId="28" fillId="0" borderId="4" xfId="0" applyFont="1" applyBorder="1" applyAlignment="1">
      <alignment horizontal="center"/>
    </xf>
    <xf numFmtId="5" fontId="26" fillId="4" borderId="1" xfId="0" applyNumberFormat="1" applyFont="1" applyFill="1" applyBorder="1" applyAlignment="1" applyProtection="1">
      <alignment horizontal="left"/>
      <protection locked="0"/>
    </xf>
    <xf numFmtId="5" fontId="26" fillId="4" borderId="55" xfId="0" applyNumberFormat="1" applyFont="1" applyFill="1" applyBorder="1" applyAlignment="1" applyProtection="1">
      <alignment horizontal="left"/>
      <protection locked="0"/>
    </xf>
    <xf numFmtId="5" fontId="31" fillId="0" borderId="0" xfId="0" applyNumberFormat="1" applyFont="1" applyAlignment="1">
      <alignment horizontal="right"/>
    </xf>
    <xf numFmtId="5" fontId="28" fillId="0" borderId="0" xfId="0" applyNumberFormat="1" applyFont="1" applyAlignment="1">
      <alignment horizontal="right"/>
    </xf>
    <xf numFmtId="5" fontId="26" fillId="0" borderId="0" xfId="0" applyNumberFormat="1" applyFont="1" applyAlignment="1">
      <alignment horizontal="left" wrapText="1"/>
    </xf>
    <xf numFmtId="0" fontId="31" fillId="0" borderId="0" xfId="0" applyFont="1" applyAlignment="1">
      <alignment horizontal="left" wrapText="1"/>
    </xf>
    <xf numFmtId="0" fontId="26" fillId="0" borderId="0" xfId="0" applyFont="1" applyAlignment="1">
      <alignment horizontal="left" vertical="top" wrapText="1"/>
    </xf>
    <xf numFmtId="175" fontId="26" fillId="4" borderId="8" xfId="0" applyNumberFormat="1" applyFont="1" applyFill="1" applyBorder="1" applyAlignment="1" applyProtection="1">
      <alignment horizontal="left"/>
      <protection locked="0"/>
    </xf>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left" vertical="top"/>
      <protection locked="0"/>
    </xf>
    <xf numFmtId="0" fontId="29" fillId="0" borderId="0" xfId="0" applyFont="1" applyAlignment="1">
      <alignment horizontal="left" vertical="center" wrapText="1"/>
    </xf>
    <xf numFmtId="0" fontId="26" fillId="4" borderId="13" xfId="14" applyFont="1" applyFill="1" applyBorder="1" applyAlignment="1" applyProtection="1">
      <alignment horizontal="left" vertical="top" wrapText="1"/>
      <protection locked="0"/>
    </xf>
    <xf numFmtId="0" fontId="26" fillId="4" borderId="14" xfId="14" applyFont="1" applyFill="1" applyBorder="1" applyAlignment="1" applyProtection="1">
      <alignment horizontal="left" vertical="top" wrapText="1"/>
      <protection locked="0"/>
    </xf>
    <xf numFmtId="0" fontId="26" fillId="4" borderId="15" xfId="14" applyFont="1" applyFill="1" applyBorder="1" applyAlignment="1" applyProtection="1">
      <alignment horizontal="left" vertical="top" wrapText="1"/>
      <protection locked="0"/>
    </xf>
    <xf numFmtId="0" fontId="29" fillId="4" borderId="8" xfId="0" applyFont="1" applyFill="1" applyBorder="1" applyAlignment="1" applyProtection="1">
      <alignment horizontal="left" vertical="center"/>
      <protection locked="0"/>
    </xf>
    <xf numFmtId="0" fontId="26" fillId="0" borderId="0" xfId="0" applyFont="1" applyAlignment="1">
      <alignment wrapText="1"/>
    </xf>
    <xf numFmtId="14" fontId="26" fillId="4" borderId="8" xfId="0" applyNumberFormat="1" applyFont="1" applyFill="1" applyBorder="1" applyAlignment="1" applyProtection="1">
      <alignment horizontal="center"/>
      <protection locked="0"/>
    </xf>
    <xf numFmtId="49" fontId="30" fillId="4" borderId="61" xfId="4" applyNumberFormat="1" applyFont="1" applyFill="1" applyBorder="1" applyAlignment="1" applyProtection="1">
      <alignment horizontal="left"/>
      <protection locked="0"/>
    </xf>
    <xf numFmtId="49" fontId="30" fillId="4" borderId="80" xfId="4" applyNumberFormat="1" applyFont="1" applyFill="1" applyBorder="1" applyAlignment="1" applyProtection="1">
      <alignment horizontal="left"/>
      <protection locked="0"/>
    </xf>
    <xf numFmtId="49" fontId="30" fillId="4" borderId="81" xfId="4" applyNumberFormat="1" applyFont="1" applyFill="1" applyBorder="1" applyAlignment="1" applyProtection="1">
      <alignment horizontal="left"/>
      <protection locked="0"/>
    </xf>
    <xf numFmtId="169" fontId="26" fillId="4" borderId="73" xfId="0" applyNumberFormat="1" applyFont="1" applyFill="1" applyBorder="1" applyAlignment="1" applyProtection="1">
      <alignment horizontal="left"/>
      <protection locked="0"/>
    </xf>
    <xf numFmtId="166" fontId="26" fillId="4" borderId="8" xfId="0" applyNumberFormat="1" applyFont="1" applyFill="1" applyBorder="1" applyAlignment="1" applyProtection="1">
      <alignment horizontal="left"/>
      <protection locked="0"/>
    </xf>
    <xf numFmtId="0" fontId="30" fillId="0" borderId="0" xfId="4" applyFont="1" applyAlignment="1" applyProtection="1">
      <alignment horizontal="left"/>
    </xf>
    <xf numFmtId="0" fontId="28" fillId="0" borderId="50" xfId="0" applyFont="1" applyBorder="1" applyAlignment="1">
      <alignment horizontal="right"/>
    </xf>
    <xf numFmtId="0" fontId="28" fillId="0" borderId="51" xfId="0" applyFont="1" applyBorder="1" applyAlignment="1">
      <alignment horizontal="right"/>
    </xf>
    <xf numFmtId="0" fontId="26" fillId="0" borderId="51" xfId="0" applyFont="1" applyBorder="1" applyAlignment="1">
      <alignment horizontal="left"/>
    </xf>
    <xf numFmtId="0" fontId="26" fillId="0" borderId="43" xfId="0" applyFont="1" applyBorder="1" applyAlignment="1">
      <alignment horizontal="left"/>
    </xf>
    <xf numFmtId="0" fontId="26" fillId="4" borderId="8" xfId="0" applyFont="1" applyFill="1" applyBorder="1" applyProtection="1">
      <protection locked="0"/>
    </xf>
    <xf numFmtId="0" fontId="27" fillId="0" borderId="8" xfId="0" applyFont="1" applyBorder="1" applyAlignment="1">
      <alignment horizontal="center"/>
    </xf>
    <xf numFmtId="0" fontId="26" fillId="4" borderId="8" xfId="0" applyFont="1" applyFill="1" applyBorder="1" applyAlignment="1" applyProtection="1">
      <alignment horizontal="left" vertical="top" wrapText="1"/>
      <protection locked="0"/>
    </xf>
    <xf numFmtId="0" fontId="30" fillId="0" borderId="0" xfId="4" applyFont="1" applyBorder="1" applyAlignment="1" applyProtection="1">
      <alignment horizontal="center"/>
      <protection locked="0"/>
    </xf>
    <xf numFmtId="165" fontId="26" fillId="4" borderId="8" xfId="2" applyNumberFormat="1" applyFont="1" applyFill="1" applyBorder="1" applyAlignment="1" applyProtection="1">
      <alignment horizontal="left"/>
      <protection locked="0"/>
    </xf>
    <xf numFmtId="5" fontId="26" fillId="4" borderId="8" xfId="0" applyNumberFormat="1" applyFont="1" applyFill="1" applyBorder="1" applyAlignment="1" applyProtection="1">
      <alignment horizontal="center"/>
      <protection locked="0"/>
    </xf>
    <xf numFmtId="0" fontId="42" fillId="4" borderId="8" xfId="16" applyFont="1" applyFill="1" applyBorder="1" applyAlignment="1" applyProtection="1">
      <alignment horizontal="left" wrapText="1"/>
      <protection locked="0"/>
    </xf>
    <xf numFmtId="0" fontId="62" fillId="0" borderId="0" xfId="16" applyFont="1" applyAlignment="1">
      <alignment horizontal="center"/>
    </xf>
    <xf numFmtId="0" fontId="42" fillId="4" borderId="8" xfId="16" applyFont="1" applyFill="1" applyBorder="1" applyAlignment="1" applyProtection="1">
      <alignment wrapText="1" shrinkToFit="1"/>
      <protection locked="0"/>
    </xf>
    <xf numFmtId="0" fontId="42" fillId="4" borderId="8" xfId="16" applyFont="1" applyFill="1" applyBorder="1" applyAlignment="1" applyProtection="1">
      <alignment wrapText="1"/>
      <protection locked="0"/>
    </xf>
    <xf numFmtId="0" fontId="12" fillId="0" borderId="0" xfId="16" applyFont="1" applyAlignment="1">
      <alignment horizontal="left" wrapText="1"/>
    </xf>
    <xf numFmtId="0" fontId="33" fillId="0" borderId="74" xfId="15" applyFont="1" applyBorder="1" applyAlignment="1">
      <alignment horizontal="left" wrapText="1"/>
    </xf>
    <xf numFmtId="0" fontId="33" fillId="0" borderId="1" xfId="15" applyFont="1" applyBorder="1" applyAlignment="1">
      <alignment horizontal="left" wrapText="1"/>
    </xf>
  </cellXfs>
  <cellStyles count="24">
    <cellStyle name="20% - Accent1" xfId="23" builtinId="30"/>
    <cellStyle name="Comma0" xfId="1" xr:uid="{00000000-0005-0000-0000-000000000000}"/>
    <cellStyle name="Currency" xfId="2" builtinId="4"/>
    <cellStyle name="Currency0" xfId="3" xr:uid="{00000000-0005-0000-0000-000002000000}"/>
    <cellStyle name="Heading 1" xfId="20" builtinId="16"/>
    <cellStyle name="Heading 3" xfId="21" builtinId="18"/>
    <cellStyle name="Hyperlink" xfId="4" builtinId="8"/>
    <cellStyle name="Normal" xfId="0" builtinId="0"/>
    <cellStyle name="Normal 2" xfId="5" xr:uid="{00000000-0005-0000-0000-000005000000}"/>
    <cellStyle name="Normal 2 2" xfId="12" xr:uid="{00000000-0005-0000-0000-000006000000}"/>
    <cellStyle name="Normal 2 3" xfId="13" xr:uid="{00000000-0005-0000-0000-000007000000}"/>
    <cellStyle name="Normal 3" xfId="11" xr:uid="{00000000-0005-0000-0000-000008000000}"/>
    <cellStyle name="Normal 3 2" xfId="15" xr:uid="{00000000-0005-0000-0000-000009000000}"/>
    <cellStyle name="Normal 3 3" xfId="19" xr:uid="{0F516717-D6FC-48AD-8347-07B94E17995A}"/>
    <cellStyle name="Normal 4" xfId="14" xr:uid="{00000000-0005-0000-0000-00000A000000}"/>
    <cellStyle name="Normal 5" xfId="6" xr:uid="{00000000-0005-0000-0000-00000B000000}"/>
    <cellStyle name="Normal 6" xfId="16" xr:uid="{3CADD3DC-3DA3-4E10-9F98-27D82DFD3F15}"/>
    <cellStyle name="Normal 7" xfId="18" xr:uid="{CA6C99FA-5B32-42DE-9196-CB928AFE83A8}"/>
    <cellStyle name="Normal_ATTACH-1" xfId="7" xr:uid="{00000000-0005-0000-0000-00000C000000}"/>
    <cellStyle name="Normal_ATTACH-1 2" xfId="17" xr:uid="{A2C9E66A-0DFB-4F56-9BD9-E38537194634}"/>
    <cellStyle name="Normal_Sheet1" xfId="8" xr:uid="{00000000-0005-0000-0000-00000D000000}"/>
    <cellStyle name="Percent" xfId="9" builtinId="5"/>
    <cellStyle name="Percent_Sheet1" xfId="10" xr:uid="{00000000-0005-0000-0000-00000F000000}"/>
    <cellStyle name="Total" xfId="22" builtinId="25"/>
  </cellStyles>
  <dxfs count="3">
    <dxf>
      <font>
        <condense val="0"/>
        <extend val="0"/>
        <color rgb="FF9C0006"/>
      </font>
      <fill>
        <patternFill>
          <bgColor rgb="FFFFC7CE"/>
        </patternFill>
      </fill>
    </dxf>
    <dxf>
      <font>
        <condense val="0"/>
        <extend val="0"/>
        <color rgb="FF9C0006"/>
      </font>
      <fill>
        <patternFill>
          <bgColor rgb="FFFFC7CE"/>
        </patternFill>
      </fill>
    </dxf>
    <dxf>
      <font>
        <color theme="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9.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42863</xdr:colOff>
      <xdr:row>67</xdr:row>
      <xdr:rowOff>17463</xdr:rowOff>
    </xdr:from>
    <xdr:to>
      <xdr:col>11</xdr:col>
      <xdr:colOff>711543</xdr:colOff>
      <xdr:row>79</xdr:row>
      <xdr:rowOff>112713</xdr:rowOff>
    </xdr:to>
    <xdr:sp macro="" textlink="" fLocksText="0">
      <xdr:nvSpPr>
        <xdr:cNvPr id="3" name="TextBox 2">
          <a:extLst>
            <a:ext uri="{FF2B5EF4-FFF2-40B4-BE49-F238E27FC236}">
              <a16:creationId xmlns:a16="http://schemas.microsoft.com/office/drawing/2014/main" id="{00000000-0008-0000-0300-000003000000}"/>
            </a:ext>
          </a:extLst>
        </xdr:cNvPr>
        <xdr:cNvSpPr txBox="1"/>
      </xdr:nvSpPr>
      <xdr:spPr>
        <a:xfrm>
          <a:off x="288926" y="14122401"/>
          <a:ext cx="8566492" cy="20002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i="1" u="sng">
              <a:solidFill>
                <a:schemeClr val="dk1"/>
              </a:solidFill>
              <a:latin typeface="Arial" panose="020B0604020202020204" pitchFamily="34" charset="0"/>
              <a:ea typeface="+mn-ea"/>
              <a:cs typeface="Arial" panose="020B0604020202020204" pitchFamily="34" charset="0"/>
            </a:rPr>
            <a:t>Sources of Funds</a:t>
          </a:r>
          <a:r>
            <a:rPr lang="en-US" sz="1000">
              <a:solidFill>
                <a:schemeClr val="dk1"/>
              </a:solidFill>
              <a:latin typeface="Arial" panose="020B0604020202020204" pitchFamily="34" charset="0"/>
              <a:ea typeface="+mn-ea"/>
              <a:cs typeface="Arial" panose="020B0604020202020204" pitchFamily="34" charset="0"/>
            </a:rPr>
            <a:t> – Demonstrate a reasonable estimate and commitment of all sources and amounts of project funding. Please attach</a:t>
          </a:r>
          <a:r>
            <a:rPr lang="en-US" sz="1000" baseline="0">
              <a:solidFill>
                <a:schemeClr val="dk1"/>
              </a:solidFill>
              <a:latin typeface="Arial" panose="020B0604020202020204" pitchFamily="34" charset="0"/>
              <a:ea typeface="+mn-ea"/>
              <a:cs typeface="Arial" panose="020B0604020202020204" pitchFamily="34" charset="0"/>
            </a:rPr>
            <a:t> as exhibits t</a:t>
          </a:r>
          <a:r>
            <a:rPr lang="en-US" sz="1000">
              <a:solidFill>
                <a:schemeClr val="dk1"/>
              </a:solidFill>
              <a:latin typeface="Arial" panose="020B0604020202020204" pitchFamily="34" charset="0"/>
              <a:ea typeface="+mn-ea"/>
              <a:cs typeface="Arial" panose="020B0604020202020204" pitchFamily="34" charset="0"/>
            </a:rPr>
            <a:t>he following if applicable:  </a:t>
          </a:r>
        </a:p>
        <a:p>
          <a:r>
            <a:rPr lang="en-US" sz="1000">
              <a:solidFill>
                <a:schemeClr val="dk1"/>
              </a:solidFill>
              <a:latin typeface="Arial" panose="020B0604020202020204" pitchFamily="34" charset="0"/>
              <a:ea typeface="+mn-ea"/>
              <a:cs typeface="Arial" panose="020B0604020202020204" pitchFamily="34" charset="0"/>
            </a:rPr>
            <a:t>-   Written funding </a:t>
          </a:r>
          <a:r>
            <a:rPr lang="en-US" sz="1000" u="sng">
              <a:solidFill>
                <a:schemeClr val="dk1"/>
              </a:solidFill>
              <a:latin typeface="Arial" panose="020B0604020202020204" pitchFamily="34" charset="0"/>
              <a:ea typeface="+mn-ea"/>
              <a:cs typeface="Arial" panose="020B0604020202020204" pitchFamily="34" charset="0"/>
            </a:rPr>
            <a:t>commitments</a:t>
          </a:r>
          <a:r>
            <a:rPr lang="en-US" sz="1000">
              <a:solidFill>
                <a:schemeClr val="dk1"/>
              </a:solidFill>
              <a:latin typeface="Arial" panose="020B0604020202020204" pitchFamily="34" charset="0"/>
              <a:ea typeface="+mn-ea"/>
              <a:cs typeface="Arial" panose="020B0604020202020204" pitchFamily="34" charset="0"/>
            </a:rPr>
            <a:t> provided, either firm or contingent </a:t>
          </a:r>
        </a:p>
        <a:p>
          <a:r>
            <a:rPr lang="en-US" sz="1000">
              <a:solidFill>
                <a:schemeClr val="dk1"/>
              </a:solidFill>
              <a:latin typeface="Arial" panose="020B0604020202020204" pitchFamily="34" charset="0"/>
              <a:ea typeface="+mn-ea"/>
              <a:cs typeface="Arial" panose="020B0604020202020204" pitchFamily="34" charset="0"/>
            </a:rPr>
            <a:t>-   Letter(s) from permanent lenders with proposed loan terms and conditions</a:t>
          </a:r>
        </a:p>
        <a:p>
          <a:r>
            <a:rPr lang="en-US" sz="1000">
              <a:solidFill>
                <a:schemeClr val="dk1"/>
              </a:solidFill>
              <a:latin typeface="Arial" panose="020B0604020202020204" pitchFamily="34" charset="0"/>
              <a:ea typeface="+mn-ea"/>
              <a:cs typeface="Arial" panose="020B0604020202020204" pitchFamily="34" charset="0"/>
            </a:rPr>
            <a:t>-   Tax credit proceeds commitments, if applicable, that reflect current market sale rates</a:t>
          </a:r>
        </a:p>
        <a:p>
          <a:r>
            <a:rPr lang="en-US" sz="1000">
              <a:solidFill>
                <a:schemeClr val="dk1"/>
              </a:solidFill>
              <a:latin typeface="Arial" panose="020B0604020202020204" pitchFamily="34" charset="0"/>
              <a:ea typeface="+mn-ea"/>
              <a:cs typeface="Arial" panose="020B0604020202020204" pitchFamily="34" charset="0"/>
            </a:rPr>
            <a:t>- </a:t>
          </a:r>
          <a:r>
            <a:rPr lang="en-US" sz="1000" baseline="0">
              <a:solidFill>
                <a:schemeClr val="dk1"/>
              </a:solidFill>
              <a:latin typeface="Arial" panose="020B0604020202020204" pitchFamily="34" charset="0"/>
              <a:ea typeface="+mn-ea"/>
              <a:cs typeface="Arial" panose="020B0604020202020204" pitchFamily="34" charset="0"/>
            </a:rPr>
            <a:t>  Other grant program funding commitments</a:t>
          </a:r>
          <a:endParaRPr lang="en-US" sz="1000">
            <a:solidFill>
              <a:schemeClr val="dk1"/>
            </a:solidFill>
            <a:latin typeface="Arial" panose="020B0604020202020204" pitchFamily="34" charset="0"/>
            <a:ea typeface="+mn-ea"/>
            <a:cs typeface="Arial" panose="020B0604020202020204" pitchFamily="34" charset="0"/>
          </a:endParaRPr>
        </a:p>
        <a:p>
          <a:r>
            <a:rPr lang="en-US" sz="1000">
              <a:solidFill>
                <a:schemeClr val="dk1"/>
              </a:solidFill>
              <a:latin typeface="Arial" panose="020B0604020202020204" pitchFamily="34" charset="0"/>
              <a:ea typeface="+mn-ea"/>
              <a:cs typeface="Arial" panose="020B0604020202020204" pitchFamily="34" charset="0"/>
            </a:rPr>
            <a:t>-   Letter(s) of interest from other proposed funding source(s)</a:t>
          </a:r>
        </a:p>
        <a:p>
          <a:endParaRPr lang="en-US" sz="1000">
            <a:solidFill>
              <a:schemeClr val="dk1"/>
            </a:solidFill>
            <a:latin typeface="Arial" panose="020B0604020202020204" pitchFamily="34" charset="0"/>
            <a:ea typeface="+mn-ea"/>
            <a:cs typeface="Arial" panose="020B0604020202020204" pitchFamily="34" charset="0"/>
          </a:endParaRPr>
        </a:p>
        <a:p>
          <a:r>
            <a:rPr lang="en-US" sz="1000">
              <a:solidFill>
                <a:schemeClr val="dk1"/>
              </a:solidFill>
              <a:latin typeface="Arial" panose="020B0604020202020204" pitchFamily="34" charset="0"/>
              <a:ea typeface="+mn-ea"/>
              <a:cs typeface="Arial" panose="020B0604020202020204" pitchFamily="34" charset="0"/>
            </a:rPr>
            <a:t>On</a:t>
          </a:r>
          <a:r>
            <a:rPr lang="en-US" sz="1000" baseline="0">
              <a:solidFill>
                <a:schemeClr val="dk1"/>
              </a:solidFill>
              <a:latin typeface="Arial" panose="020B0604020202020204" pitchFamily="34" charset="0"/>
              <a:ea typeface="+mn-ea"/>
              <a:cs typeface="Arial" panose="020B0604020202020204" pitchFamily="34" charset="0"/>
            </a:rPr>
            <a:t> the next worksheet tab f</a:t>
          </a:r>
          <a:r>
            <a:rPr lang="en-US" sz="1000">
              <a:solidFill>
                <a:schemeClr val="dk1"/>
              </a:solidFill>
              <a:latin typeface="Arial" panose="020B0604020202020204" pitchFamily="34" charset="0"/>
              <a:ea typeface="+mn-ea"/>
              <a:cs typeface="Arial" panose="020B0604020202020204" pitchFamily="34" charset="0"/>
            </a:rPr>
            <a:t>or each source of financing provide</a:t>
          </a:r>
          <a:r>
            <a:rPr lang="en-US" sz="1000" baseline="0">
              <a:solidFill>
                <a:schemeClr val="dk1"/>
              </a:solidFill>
              <a:latin typeface="Arial" panose="020B0604020202020204" pitchFamily="34" charset="0"/>
              <a:ea typeface="+mn-ea"/>
              <a:cs typeface="Arial" panose="020B0604020202020204" pitchFamily="34" charset="0"/>
            </a:rPr>
            <a:t> a brief description  including any unique issues  that might exist.  </a:t>
          </a:r>
          <a:r>
            <a:rPr lang="en-US" sz="1000">
              <a:solidFill>
                <a:schemeClr val="dk1"/>
              </a:solidFill>
              <a:latin typeface="Arial" panose="020B0604020202020204" pitchFamily="34" charset="0"/>
              <a:ea typeface="+mn-ea"/>
              <a:cs typeface="Arial" panose="020B0604020202020204" pitchFamily="34" charset="0"/>
            </a:rPr>
            <a:t>Describe</a:t>
          </a:r>
          <a:r>
            <a:rPr lang="en-US" sz="1000" baseline="0">
              <a:solidFill>
                <a:schemeClr val="dk1"/>
              </a:solidFill>
              <a:latin typeface="Arial" panose="020B0604020202020204" pitchFamily="34" charset="0"/>
              <a:ea typeface="+mn-ea"/>
              <a:cs typeface="Arial" panose="020B0604020202020204" pitchFamily="34" charset="0"/>
            </a:rPr>
            <a:t> the flow of financing to the project (i.e. Grant funds are awarded to local government who loans those fund to project)</a:t>
          </a:r>
          <a:endParaRPr lang="en-US" sz="1000">
            <a:solidFill>
              <a:schemeClr val="dk1"/>
            </a:solidFill>
            <a:latin typeface="Arial" panose="020B0604020202020204" pitchFamily="34" charset="0"/>
            <a:ea typeface="+mn-ea"/>
            <a:cs typeface="Arial" panose="020B0604020202020204" pitchFamily="34" charset="0"/>
          </a:endParaRPr>
        </a:p>
      </xdr:txBody>
    </xdr:sp>
    <xdr:clientData fLocksWithSheet="0"/>
  </xdr:twoCellAnchor>
</xdr:wsDr>
</file>

<file path=xl/drawings/drawing10.xml><?xml version="1.0" encoding="utf-8"?>
<xdr:wsDr xmlns:xdr="http://schemas.openxmlformats.org/drawingml/2006/spreadsheetDrawing" xmlns:a="http://schemas.openxmlformats.org/drawingml/2006/main">
  <xdr:twoCellAnchor>
    <xdr:from>
      <xdr:col>6</xdr:col>
      <xdr:colOff>29158</xdr:colOff>
      <xdr:row>61</xdr:row>
      <xdr:rowOff>19439</xdr:rowOff>
    </xdr:from>
    <xdr:to>
      <xdr:col>7</xdr:col>
      <xdr:colOff>495688</xdr:colOff>
      <xdr:row>71</xdr:row>
      <xdr:rowOff>136073</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4898571" y="9797143"/>
          <a:ext cx="1078852" cy="176893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none">
              <a:solidFill>
                <a:schemeClr val="dk1"/>
              </a:solidFill>
              <a:latin typeface="+mn-lt"/>
              <a:ea typeface="+mn-ea"/>
              <a:cs typeface="+mn-cs"/>
            </a:rPr>
            <a:t>PSS</a:t>
          </a:r>
          <a:r>
            <a:rPr lang="en-US" sz="1100" i="0" u="none" baseline="0">
              <a:solidFill>
                <a:schemeClr val="dk1"/>
              </a:solidFill>
              <a:latin typeface="+mn-lt"/>
              <a:ea typeface="+mn-ea"/>
              <a:cs typeface="+mn-cs"/>
            </a:rPr>
            <a:t> Income and Expenses should not be included in the operating budget on the Finance tab but included here only. </a:t>
          </a:r>
        </a:p>
        <a:p>
          <a:endParaRPr lang="en-US" sz="1100" i="0" u="none">
            <a:solidFill>
              <a:schemeClr val="dk1"/>
            </a:solidFill>
            <a:latin typeface="+mn-lt"/>
            <a:ea typeface="+mn-ea"/>
            <a:cs typeface="+mn-cs"/>
          </a:endParaRPr>
        </a:p>
      </xdr:txBody>
    </xdr:sp>
    <xdr:clientData/>
  </xdr:twoCellAnchor>
  <xdr:twoCellAnchor>
    <xdr:from>
      <xdr:col>6</xdr:col>
      <xdr:colOff>19439</xdr:colOff>
      <xdr:row>28</xdr:row>
      <xdr:rowOff>9719</xdr:rowOff>
    </xdr:from>
    <xdr:to>
      <xdr:col>7</xdr:col>
      <xdr:colOff>544285</xdr:colOff>
      <xdr:row>37</xdr:row>
      <xdr:rowOff>29158</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4888852" y="4412602"/>
          <a:ext cx="1137168" cy="150650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none">
              <a:solidFill>
                <a:schemeClr val="dk1"/>
              </a:solidFill>
              <a:latin typeface="+mn-lt"/>
              <a:ea typeface="+mn-ea"/>
              <a:cs typeface="+mn-cs"/>
            </a:rPr>
            <a:t>These</a:t>
          </a:r>
          <a:r>
            <a:rPr lang="en-US" sz="1100" i="0" u="none" baseline="0">
              <a:solidFill>
                <a:schemeClr val="dk1"/>
              </a:solidFill>
              <a:latin typeface="+mn-lt"/>
              <a:ea typeface="+mn-ea"/>
              <a:cs typeface="+mn-cs"/>
            </a:rPr>
            <a:t> costs will be subtracted from Total on the Uses tab to show cost for residential only.</a:t>
          </a:r>
          <a:endParaRPr lang="en-US" sz="1100" i="0" u="none">
            <a:solidFill>
              <a:schemeClr val="dk1"/>
            </a:solidFill>
            <a:latin typeface="+mn-lt"/>
            <a:ea typeface="+mn-ea"/>
            <a:cs typeface="+mn-cs"/>
          </a:endParaRPr>
        </a:p>
      </xdr:txBody>
    </xdr:sp>
    <xdr:clientData/>
  </xdr:twoCellAnchor>
  <xdr:twoCellAnchor>
    <xdr:from>
      <xdr:col>6</xdr:col>
      <xdr:colOff>0</xdr:colOff>
      <xdr:row>5</xdr:row>
      <xdr:rowOff>155510</xdr:rowOff>
    </xdr:from>
    <xdr:to>
      <xdr:col>8</xdr:col>
      <xdr:colOff>48596</xdr:colOff>
      <xdr:row>25</xdr:row>
      <xdr:rowOff>9719</xdr:rowOff>
    </xdr:to>
    <xdr:sp macro="" textlink="">
      <xdr:nvSpPr>
        <xdr:cNvPr id="4" name="TextBox 3">
          <a:extLst>
            <a:ext uri="{FF2B5EF4-FFF2-40B4-BE49-F238E27FC236}">
              <a16:creationId xmlns:a16="http://schemas.microsoft.com/office/drawing/2014/main" id="{00000000-0008-0000-0D00-000004000000}"/>
            </a:ext>
          </a:extLst>
        </xdr:cNvPr>
        <xdr:cNvSpPr txBox="1"/>
      </xdr:nvSpPr>
      <xdr:spPr>
        <a:xfrm>
          <a:off x="4869413" y="826148"/>
          <a:ext cx="1273239" cy="315880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none">
              <a:solidFill>
                <a:schemeClr val="dk1"/>
              </a:solidFill>
              <a:latin typeface="+mn-lt"/>
              <a:ea typeface="+mn-ea"/>
              <a:cs typeface="+mn-cs"/>
            </a:rPr>
            <a:t>Indicate who the service provider(s) is (are).</a:t>
          </a:r>
          <a:r>
            <a:rPr lang="en-US" sz="1100" i="0" u="none" baseline="0">
              <a:solidFill>
                <a:schemeClr val="dk1"/>
              </a:solidFill>
              <a:latin typeface="+mn-lt"/>
              <a:ea typeface="+mn-ea"/>
              <a:cs typeface="+mn-cs"/>
            </a:rPr>
            <a:t>  </a:t>
          </a:r>
        </a:p>
        <a:p>
          <a:endParaRPr lang="en-US" sz="1100" i="0" u="none" baseline="0">
            <a:solidFill>
              <a:schemeClr val="dk1"/>
            </a:solidFill>
            <a:latin typeface="+mn-lt"/>
            <a:ea typeface="+mn-ea"/>
            <a:cs typeface="+mn-cs"/>
          </a:endParaRPr>
        </a:p>
        <a:p>
          <a:r>
            <a:rPr lang="en-US" sz="1100" i="0" u="none" baseline="0">
              <a:solidFill>
                <a:schemeClr val="dk1"/>
              </a:solidFill>
              <a:latin typeface="+mn-lt"/>
              <a:ea typeface="+mn-ea"/>
              <a:cs typeface="+mn-cs"/>
            </a:rPr>
            <a:t>Provide the status of the service agreement(s) and include a copy in the application documents.</a:t>
          </a:r>
        </a:p>
        <a:p>
          <a:endParaRPr lang="en-US" sz="1100" i="0" u="none" baseline="0">
            <a:solidFill>
              <a:schemeClr val="dk1"/>
            </a:solidFill>
            <a:latin typeface="+mn-lt"/>
            <a:ea typeface="+mn-ea"/>
            <a:cs typeface="+mn-cs"/>
          </a:endParaRPr>
        </a:p>
        <a:p>
          <a:r>
            <a:rPr lang="en-US" sz="1100" i="0" u="none">
              <a:solidFill>
                <a:schemeClr val="dk1"/>
              </a:solidFill>
              <a:latin typeface="+mn-lt"/>
              <a:ea typeface="+mn-ea"/>
              <a:cs typeface="+mn-cs"/>
            </a:rPr>
            <a:t>Include whether services will be on-site or off-site, number and title of staff and whether staff is full- or part-time.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66675</xdr:colOff>
      <xdr:row>4</xdr:row>
      <xdr:rowOff>19050</xdr:rowOff>
    </xdr:from>
    <xdr:to>
      <xdr:col>6</xdr:col>
      <xdr:colOff>5115386</xdr:colOff>
      <xdr:row>56</xdr:row>
      <xdr:rowOff>152400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314325" y="904875"/>
          <a:ext cx="6763211" cy="868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b="1">
              <a:solidFill>
                <a:schemeClr val="dk1"/>
              </a:solidFill>
              <a:latin typeface="+mn-lt"/>
              <a:ea typeface="+mn-ea"/>
              <a:cs typeface="Arial" panose="020B0604020202020204" pitchFamily="34" charset="0"/>
            </a:rPr>
            <a:t>IMPORTANT:</a:t>
          </a:r>
          <a:r>
            <a:rPr lang="en-US" sz="1000" b="1" baseline="0">
              <a:solidFill>
                <a:schemeClr val="dk1"/>
              </a:solidFill>
              <a:latin typeface="+mn-lt"/>
              <a:ea typeface="+mn-ea"/>
              <a:cs typeface="Arial" panose="020B0604020202020204" pitchFamily="34" charset="0"/>
            </a:rPr>
            <a:t>  </a:t>
          </a:r>
          <a:r>
            <a:rPr lang="en-US" sz="1000" b="1">
              <a:solidFill>
                <a:schemeClr val="dk1"/>
              </a:solidFill>
              <a:latin typeface="+mn-lt"/>
              <a:ea typeface="+mn-ea"/>
              <a:cs typeface="Arial" panose="020B0604020202020204" pitchFamily="34" charset="0"/>
            </a:rPr>
            <a:t>As soon as the Applicant decides to submit an application for federal funds, e.g., HOME, CDBG, etc., it must cease all activities for the project, regardless of the source of funds to be used to fund the activities, except for activities that are considered “Exempt”.  Activities may not proceed until the applicable environmental clearance has been achieved and the Grantee receives a letter. </a:t>
          </a:r>
        </a:p>
        <a:p>
          <a:endParaRPr lang="en-US" sz="1000" b="1">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Please complete this section of the application to determine if there are any potential environmental impacts to your project.  If awarded funds, CDBG and HOME will require an Environmental Review prior to release of funds.</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At the application stage, you may not know the exact impacts of and mitigation measures for all the environmental issues.  The Uniform Environmental Checklist provides a tool for applicants to initially evaluate the environmental circumstances that may affect the proposed projects and raises the applicant's awareness of possible problems.  Environmental issues may result in additional project costs and time for project completion.  Identification of these issues at the application state helps determine the amount of funds needed for the project and allows to early discussion of ways to mitigate concerns.</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Again, we do not expect applicants to have completed an Environmental Review or Assessment before application; however, if funds are awarded the applicant must have the capacity to conduct an Environmental Review prior to release of funds.  If the applicant is a certified Community Housing Development Organization (CHDO), the unit of local government in whose jurisdiction the project is located, must complete the Environmental Review or Assessment.  </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Enter the name of the applicant's Environmental Certifying Officer who will ultimately complete the project's environmental review and the name of the individual and title that completed this form.</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Applicants must evaluate the potential impact of their project on its location</a:t>
          </a:r>
          <a:r>
            <a:rPr lang="en-US" sz="1000" baseline="0">
              <a:solidFill>
                <a:schemeClr val="dk1"/>
              </a:solidFill>
              <a:latin typeface="+mn-lt"/>
              <a:ea typeface="+mn-ea"/>
              <a:cs typeface="Arial" panose="020B0604020202020204" pitchFamily="34" charset="0"/>
            </a:rPr>
            <a:t> as well as the impact of the location on the project. </a:t>
          </a:r>
          <a:r>
            <a:rPr lang="en-US" sz="1000">
              <a:solidFill>
                <a:schemeClr val="dk1"/>
              </a:solidFill>
              <a:latin typeface="+mn-lt"/>
              <a:ea typeface="+mn-ea"/>
              <a:cs typeface="Arial" panose="020B0604020202020204" pitchFamily="34" charset="0"/>
            </a:rPr>
            <a:t>  For example, a proposed housing rehabilitation project may impact certain historic structures, or the existence of a floodplain could impact the location of a proposed affordable housing development.</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Following are descriptions for the five codes listed on the form:</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N - No Impact Anticipated;</a:t>
          </a:r>
        </a:p>
        <a:p>
          <a:pPr>
            <a:lnSpc>
              <a:spcPts val="1200"/>
            </a:lnSpc>
          </a:pPr>
          <a:r>
            <a:rPr lang="en-US" sz="1000">
              <a:solidFill>
                <a:schemeClr val="dk1"/>
              </a:solidFill>
              <a:latin typeface="+mn-lt"/>
              <a:ea typeface="+mn-ea"/>
              <a:cs typeface="Arial" panose="020B0604020202020204" pitchFamily="34" charset="0"/>
            </a:rPr>
            <a:t>NA - Not Applicable to This Project;		</a:t>
          </a:r>
        </a:p>
        <a:p>
          <a:pPr>
            <a:lnSpc>
              <a:spcPts val="1200"/>
            </a:lnSpc>
          </a:pPr>
          <a:r>
            <a:rPr lang="en-US" sz="1000">
              <a:solidFill>
                <a:schemeClr val="dk1"/>
              </a:solidFill>
              <a:latin typeface="+mn-lt"/>
              <a:ea typeface="+mn-ea"/>
              <a:cs typeface="Arial" panose="020B0604020202020204" pitchFamily="34" charset="0"/>
            </a:rPr>
            <a:t>B - Potentially Beneficial Impact;		</a:t>
          </a:r>
        </a:p>
        <a:p>
          <a:pPr>
            <a:lnSpc>
              <a:spcPts val="1200"/>
            </a:lnSpc>
          </a:pPr>
          <a:r>
            <a:rPr lang="en-US" sz="1000">
              <a:solidFill>
                <a:schemeClr val="dk1"/>
              </a:solidFill>
              <a:latin typeface="+mn-lt"/>
              <a:ea typeface="+mn-ea"/>
              <a:cs typeface="Arial" panose="020B0604020202020204" pitchFamily="34" charset="0"/>
            </a:rPr>
            <a:t>A - Potential Adverse Impact;		</a:t>
          </a:r>
        </a:p>
        <a:p>
          <a:pPr>
            <a:lnSpc>
              <a:spcPts val="1200"/>
            </a:lnSpc>
          </a:pPr>
          <a:r>
            <a:rPr lang="en-US" sz="1000">
              <a:solidFill>
                <a:schemeClr val="dk1"/>
              </a:solidFill>
              <a:latin typeface="+mn-lt"/>
              <a:ea typeface="+mn-ea"/>
              <a:cs typeface="Arial" panose="020B0604020202020204" pitchFamily="34" charset="0"/>
            </a:rPr>
            <a:t>P - Agency Approval or Permits Required; and		</a:t>
          </a:r>
        </a:p>
        <a:p>
          <a:pPr>
            <a:lnSpc>
              <a:spcPts val="1200"/>
            </a:lnSpc>
          </a:pPr>
          <a:r>
            <a:rPr lang="en-US" sz="1000">
              <a:solidFill>
                <a:schemeClr val="dk1"/>
              </a:solidFill>
              <a:latin typeface="+mn-lt"/>
              <a:ea typeface="+mn-ea"/>
              <a:cs typeface="Arial" panose="020B0604020202020204" pitchFamily="34" charset="0"/>
            </a:rPr>
            <a:t>M - Mitigation Actions Required.		</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List the appropriate code(s) in the "key" boxes that most accurately describe the impact.  In some cases, it may be appropriate for the applicant to list more than one code for a single item.  For example, of a potentially adverse impact has been identified, an agency approval or permit may also be required.</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The applicant must describe  impacts in the "comments" section on this form.  Please identity the sources of information that were consulted to assess the potential impact.</a:t>
          </a:r>
        </a:p>
        <a:p>
          <a:pPr>
            <a:lnSpc>
              <a:spcPts val="1200"/>
            </a:lnSpc>
          </a:pPr>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Sources of information must be included and can include studies, plans, documents or the persons, organizations or agencies contacted.  (Note: The "Comments and Sources of Information" boxes will expand as you type in the information.)</a:t>
          </a:r>
        </a:p>
        <a:p>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Where a potential adverse impact is projected, the applicant must provide:</a:t>
          </a:r>
        </a:p>
        <a:p>
          <a:r>
            <a:rPr lang="en-US" sz="1000">
              <a:solidFill>
                <a:schemeClr val="dk1"/>
              </a:solidFill>
              <a:latin typeface="+mn-lt"/>
              <a:ea typeface="+mn-ea"/>
              <a:cs typeface="Arial" panose="020B0604020202020204" pitchFamily="34" charset="0"/>
            </a:rPr>
            <a:t>1.  a brief description of any reasonable alternatives and a justification of the proposed alternative; and	</a:t>
          </a:r>
        </a:p>
        <a:p>
          <a:pPr>
            <a:lnSpc>
              <a:spcPts val="1200"/>
            </a:lnSpc>
          </a:pPr>
          <a:r>
            <a:rPr lang="en-US" sz="1000">
              <a:solidFill>
                <a:schemeClr val="dk1"/>
              </a:solidFill>
              <a:latin typeface="+mn-lt"/>
              <a:ea typeface="+mn-ea"/>
              <a:cs typeface="Arial" panose="020B0604020202020204" pitchFamily="34" charset="0"/>
            </a:rPr>
            <a:t>2.  list possible short and long-term measures to mitigate the potential adverse impact.	</a:t>
          </a:r>
        </a:p>
        <a:p>
          <a:endParaRPr lang="en-US" sz="1000">
            <a:solidFill>
              <a:schemeClr val="dk1"/>
            </a:solidFill>
            <a:latin typeface="+mn-lt"/>
            <a:ea typeface="+mn-ea"/>
            <a:cs typeface="Arial" panose="020B0604020202020204" pitchFamily="34" charset="0"/>
          </a:endParaRPr>
        </a:p>
        <a:p>
          <a:pPr>
            <a:lnSpc>
              <a:spcPts val="1200"/>
            </a:lnSpc>
          </a:pPr>
          <a:r>
            <a:rPr lang="en-US" sz="1000">
              <a:solidFill>
                <a:schemeClr val="dk1"/>
              </a:solidFill>
              <a:latin typeface="+mn-lt"/>
              <a:ea typeface="+mn-ea"/>
              <a:cs typeface="Arial" panose="020B0604020202020204" pitchFamily="34" charset="0"/>
            </a:rPr>
            <a:t>In most cases, applicants will be able to simply provide a brief response directly on the </a:t>
          </a:r>
        </a:p>
        <a:p>
          <a:r>
            <a:rPr lang="en-US" sz="1000">
              <a:solidFill>
                <a:schemeClr val="dk1"/>
              </a:solidFill>
              <a:latin typeface="+mn-lt"/>
              <a:ea typeface="+mn-ea"/>
              <a:cs typeface="Arial" panose="020B0604020202020204" pitchFamily="34" charset="0"/>
            </a:rPr>
            <a:t>form.  If a longer response is required, the applicant can type it on a separate sheet and</a:t>
          </a:r>
        </a:p>
        <a:p>
          <a:r>
            <a:rPr lang="en-US" sz="1000">
              <a:solidFill>
                <a:schemeClr val="dk1"/>
              </a:solidFill>
              <a:latin typeface="+mn-lt"/>
              <a:ea typeface="+mn-ea"/>
              <a:cs typeface="Arial" panose="020B0604020202020204" pitchFamily="34" charset="0"/>
            </a:rPr>
            <a:t>attach it to the form.</a:t>
          </a:r>
        </a:p>
        <a:p>
          <a:endParaRPr lang="en-US" sz="1000">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39</xdr:row>
      <xdr:rowOff>0</xdr:rowOff>
    </xdr:from>
    <xdr:to>
      <xdr:col>7</xdr:col>
      <xdr:colOff>1009650</xdr:colOff>
      <xdr:row>65</xdr:row>
      <xdr:rowOff>28575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0" y="8267700"/>
          <a:ext cx="7953375" cy="43719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effectLst/>
              <a:latin typeface="+mn-lt"/>
              <a:ea typeface="+mn-ea"/>
              <a:cs typeface="+mn-cs"/>
            </a:rPr>
            <a:t>The Fair Share Test determines the minimum number of HOME/HTF-assisted units based on the proportion of HOME/HTF funds requested for the project to the amount of HOME/HTF-eligible costs in the project.  The maximum per-unit subsidy periodically published by HUD determines the maximum amount of HOME/HTF funds that can be invested in a project, based on the number of units that are HOME/HTF-assisted and their size.   To complete the tab, follow the instructions below:</a:t>
          </a:r>
        </a:p>
        <a:p>
          <a:r>
            <a:rPr lang="en-US" sz="1100" b="1" u="sng">
              <a:solidFill>
                <a:schemeClr val="dk1"/>
              </a:solidFill>
              <a:effectLst/>
              <a:latin typeface="+mn-lt"/>
              <a:ea typeface="+mn-ea"/>
              <a:cs typeface="+mn-cs"/>
            </a:rPr>
            <a:t>Instructions:</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1) HOME/HTF Funds Requested: </a:t>
          </a:r>
          <a:r>
            <a:rPr lang="en-US" sz="1100">
              <a:solidFill>
                <a:schemeClr val="dk1"/>
              </a:solidFill>
              <a:effectLst/>
              <a:latin typeface="+mn-lt"/>
              <a:ea typeface="+mn-ea"/>
              <a:cs typeface="+mn-cs"/>
            </a:rPr>
            <a:t>This amount is pulled from the Sources of Funds tab, HOME/HTF column.</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2) HOME/HTF Eligible Project Costs: </a:t>
          </a:r>
          <a:r>
            <a:rPr lang="en-US" sz="1100" b="0">
              <a:solidFill>
                <a:schemeClr val="dk1"/>
              </a:solidFill>
              <a:effectLst/>
              <a:latin typeface="+mn-lt"/>
              <a:ea typeface="+mn-ea"/>
              <a:cs typeface="+mn-cs"/>
            </a:rPr>
            <a:t>This</a:t>
          </a:r>
          <a:r>
            <a:rPr lang="en-US" sz="1100" b="0" baseline="0">
              <a:solidFill>
                <a:schemeClr val="dk1"/>
              </a:solidFill>
              <a:effectLst/>
              <a:latin typeface="+mn-lt"/>
              <a:ea typeface="+mn-ea"/>
              <a:cs typeface="+mn-cs"/>
            </a:rPr>
            <a:t> amount is pulled from the Uses of Funds tab, and is the total project costs less any Syndication Costs and Project Reserves listed in the Uses of Funds tab.</a:t>
          </a:r>
          <a:endParaRPr lang="en-US" sz="110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3) </a:t>
          </a:r>
          <a:r>
            <a:rPr lang="en-US" sz="1100" b="1" u="none">
              <a:solidFill>
                <a:schemeClr val="dk1"/>
              </a:solidFill>
              <a:effectLst/>
              <a:latin typeface="+mn-lt"/>
              <a:ea typeface="+mn-ea"/>
              <a:cs typeface="+mn-cs"/>
            </a:rPr>
            <a:t>Distribution of Units by Size:</a:t>
          </a:r>
          <a:r>
            <a:rPr lang="en-US" sz="1100" b="1">
              <a:solidFill>
                <a:schemeClr val="dk1"/>
              </a:solidFill>
              <a:effectLst/>
              <a:latin typeface="+mn-lt"/>
              <a:ea typeface="+mn-ea"/>
              <a:cs typeface="+mn-cs"/>
            </a:rPr>
            <a:t> </a:t>
          </a:r>
          <a:r>
            <a:rPr lang="en-US" sz="1100">
              <a:solidFill>
                <a:schemeClr val="dk1"/>
              </a:solidFill>
              <a:effectLst/>
              <a:latin typeface="+mn-lt"/>
              <a:ea typeface="+mn-ea"/>
              <a:cs typeface="+mn-cs"/>
            </a:rPr>
            <a:t>Enter the number of units per bedroom size.  Include all units in project  (manager unit, market rate, LIHTC etc.) The total at the bottom should match the number of units in the project.</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4) Determine Number of HOME/HTF Units</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Minimum Number of HOME/HTF units: </a:t>
          </a:r>
          <a:r>
            <a:rPr lang="en-US" sz="1100">
              <a:solidFill>
                <a:schemeClr val="dk1"/>
              </a:solidFill>
              <a:effectLst/>
              <a:latin typeface="+mn-lt"/>
              <a:ea typeface="+mn-ea"/>
              <a:cs typeface="+mn-cs"/>
            </a:rPr>
            <a:t>This column provides the minimum number of HOME/HTF units required given the subsidy, project size, and unit distribution. </a:t>
          </a:r>
        </a:p>
        <a:p>
          <a:r>
            <a:rPr lang="en-US" sz="1100" b="1">
              <a:solidFill>
                <a:schemeClr val="dk1"/>
              </a:solidFill>
              <a:effectLst/>
              <a:latin typeface="+mn-lt"/>
              <a:ea typeface="+mn-ea"/>
              <a:cs typeface="+mn-cs"/>
            </a:rPr>
            <a:t>Enter number of HOME/HTF units</a:t>
          </a:r>
          <a:r>
            <a:rPr lang="en-US" sz="1100">
              <a:solidFill>
                <a:schemeClr val="dk1"/>
              </a:solidFill>
              <a:effectLst/>
              <a:latin typeface="+mn-lt"/>
              <a:ea typeface="+mn-ea"/>
              <a:cs typeface="+mn-cs"/>
            </a:rPr>
            <a:t>: Enter the values from the column at left.  </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5) Determine if the amount requested or the number of units needs to be adjusted</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If the Maximum Allowed Subsidy is LESS than the Total HOME/HTF Funds above you MUST do at least one of the following: </a:t>
          </a:r>
        </a:p>
        <a:p>
          <a:r>
            <a:rPr lang="en-US" sz="1100">
              <a:solidFill>
                <a:schemeClr val="dk1"/>
              </a:solidFill>
              <a:effectLst/>
              <a:latin typeface="+mn-lt"/>
              <a:ea typeface="+mn-ea"/>
              <a:cs typeface="+mn-cs"/>
            </a:rPr>
            <a:t>     1) Increase the number of HOME/HTF-assisted units using the "Enter the number of HOME/HTF units" column</a:t>
          </a:r>
        </a:p>
        <a:p>
          <a:r>
            <a:rPr lang="en-US" sz="1100">
              <a:solidFill>
                <a:schemeClr val="dk1"/>
              </a:solidFill>
              <a:effectLst/>
              <a:latin typeface="+mn-lt"/>
              <a:ea typeface="+mn-ea"/>
              <a:cs typeface="+mn-cs"/>
            </a:rPr>
            <a:t>	AND/OR </a:t>
          </a:r>
        </a:p>
        <a:p>
          <a:r>
            <a:rPr lang="en-US" sz="1100">
              <a:solidFill>
                <a:schemeClr val="dk1"/>
              </a:solidFill>
              <a:effectLst/>
              <a:latin typeface="+mn-lt"/>
              <a:ea typeface="+mn-ea"/>
              <a:cs typeface="+mn-cs"/>
            </a:rPr>
            <a:t>     2) Decrease the amount of total HOME/HTF funds being requested for the project.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152400</xdr:colOff>
      <xdr:row>102</xdr:row>
      <xdr:rowOff>85727</xdr:rowOff>
    </xdr:from>
    <xdr:to>
      <xdr:col>10</xdr:col>
      <xdr:colOff>66675</xdr:colOff>
      <xdr:row>121</xdr:row>
      <xdr:rowOff>57151</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400050" y="15506702"/>
          <a:ext cx="6762750" cy="30956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solidFill>
                <a:schemeClr val="dk1"/>
              </a:solidFill>
              <a:latin typeface="Arial" panose="020B0604020202020204" pitchFamily="34" charset="0"/>
              <a:ea typeface="+mn-ea"/>
              <a:cs typeface="Arial" panose="020B0604020202020204" pitchFamily="34" charset="0"/>
            </a:rPr>
            <a:t>Per unit costs and cost per square foot cost will be evaluated for all projects for reasonableness, taking into account the type of housing, other development costs as detailed below, unit sizes, and the intended target group of the housing.  The area of the state and the community where the project will be located will also</a:t>
          </a:r>
          <a:r>
            <a:rPr lang="en-US" sz="1000" baseline="0">
              <a:solidFill>
                <a:schemeClr val="dk1"/>
              </a:solidFill>
              <a:latin typeface="Arial" panose="020B0604020202020204" pitchFamily="34" charset="0"/>
              <a:ea typeface="+mn-ea"/>
              <a:cs typeface="Arial" panose="020B0604020202020204" pitchFamily="34" charset="0"/>
            </a:rPr>
            <a:t> be considered</a:t>
          </a:r>
          <a:r>
            <a:rPr lang="en-US" sz="1000">
              <a:solidFill>
                <a:schemeClr val="dk1"/>
              </a:solidFill>
              <a:latin typeface="Arial" panose="020B0604020202020204" pitchFamily="34" charset="0"/>
              <a:ea typeface="+mn-ea"/>
              <a:cs typeface="Arial" panose="020B0604020202020204" pitchFamily="34" charset="0"/>
            </a:rPr>
            <a:t> in this review.</a:t>
          </a:r>
        </a:p>
        <a:p>
          <a:r>
            <a:rPr lang="en-US" sz="1000">
              <a:solidFill>
                <a:schemeClr val="dk1"/>
              </a:solidFill>
              <a:latin typeface="Arial" panose="020B0604020202020204" pitchFamily="34" charset="0"/>
              <a:ea typeface="+mn-ea"/>
              <a:cs typeface="Arial" panose="020B0604020202020204" pitchFamily="34" charset="0"/>
            </a:rPr>
            <a:t> </a:t>
          </a:r>
        </a:p>
        <a:p>
          <a:r>
            <a:rPr lang="en-US" sz="1000">
              <a:solidFill>
                <a:schemeClr val="dk1"/>
              </a:solidFill>
              <a:latin typeface="Arial" panose="020B0604020202020204" pitchFamily="34" charset="0"/>
              <a:ea typeface="+mn-ea"/>
              <a:cs typeface="Arial" panose="020B0604020202020204" pitchFamily="34" charset="0"/>
            </a:rPr>
            <a:t>All applications will be required to provide justification for their development costs.  These costs will be analyzed and scrutinized considering the individual characteristics of the project listed above and will be compared to other like projects.  If a project is not recommended for funding a basis for such recommendation will be provided.   </a:t>
          </a:r>
        </a:p>
        <a:p>
          <a:r>
            <a:rPr lang="en-US" sz="1000">
              <a:solidFill>
                <a:schemeClr val="dk1"/>
              </a:solidFill>
              <a:latin typeface="Arial" panose="020B0604020202020204" pitchFamily="34" charset="0"/>
              <a:ea typeface="+mn-ea"/>
              <a:cs typeface="Arial" panose="020B0604020202020204" pitchFamily="34" charset="0"/>
            </a:rPr>
            <a:t> </a:t>
          </a:r>
        </a:p>
        <a:p>
          <a:r>
            <a:rPr lang="en-US" sz="1000">
              <a:solidFill>
                <a:schemeClr val="dk1"/>
              </a:solidFill>
              <a:latin typeface="Arial" panose="020B0604020202020204" pitchFamily="34" charset="0"/>
              <a:ea typeface="+mn-ea"/>
              <a:cs typeface="Arial" panose="020B0604020202020204" pitchFamily="34" charset="0"/>
            </a:rPr>
            <a:t>Even though the costs of some developments may be justifiable and even in some contexts considered reasonable given their unique characteristics the Board may reject a development recognizing the location or amenities may simply make it cost prohibitive. </a:t>
          </a:r>
        </a:p>
        <a:p>
          <a:r>
            <a:rPr lang="en-US" sz="1000">
              <a:solidFill>
                <a:schemeClr val="dk1"/>
              </a:solidFill>
              <a:latin typeface="Arial" panose="020B0604020202020204" pitchFamily="34" charset="0"/>
              <a:ea typeface="+mn-ea"/>
              <a:cs typeface="Arial" panose="020B0604020202020204" pitchFamily="34" charset="0"/>
            </a:rPr>
            <a:t> </a:t>
          </a:r>
        </a:p>
        <a:p>
          <a:r>
            <a:rPr lang="en-US" sz="1000">
              <a:solidFill>
                <a:schemeClr val="dk1"/>
              </a:solidFill>
              <a:latin typeface="Arial" panose="020B0604020202020204" pitchFamily="34" charset="0"/>
              <a:ea typeface="+mn-ea"/>
              <a:cs typeface="Arial" panose="020B0604020202020204" pitchFamily="34" charset="0"/>
            </a:rPr>
            <a:t>Development cost analysis will be done on total development costs, not just those costs eligible for the credit or grant financing.  Other funding utilized to bring down the amount of credit that may be needed to finance the project will not be considered as justification for higher costs.</a:t>
          </a:r>
        </a:p>
        <a:p>
          <a:r>
            <a:rPr lang="en-US" sz="1000">
              <a:solidFill>
                <a:schemeClr val="dk1"/>
              </a:solidFill>
              <a:latin typeface="Arial" panose="020B0604020202020204" pitchFamily="34" charset="0"/>
              <a:ea typeface="+mn-ea"/>
              <a:cs typeface="Arial" panose="020B0604020202020204" pitchFamily="34" charset="0"/>
            </a:rPr>
            <a:t> </a:t>
          </a:r>
        </a:p>
        <a:p>
          <a:r>
            <a:rPr lang="en-US" sz="1000">
              <a:solidFill>
                <a:schemeClr val="dk1"/>
              </a:solidFill>
              <a:latin typeface="Arial" panose="020B0604020202020204" pitchFamily="34" charset="0"/>
              <a:ea typeface="+mn-ea"/>
              <a:cs typeface="Arial" panose="020B0604020202020204" pitchFamily="34" charset="0"/>
            </a:rPr>
            <a:t>The sponsors will certify that they have disclosed all of a development’s funding sources and uses, as well as its total financing, and will disclose any future changes in funding throughout the development period.</a:t>
          </a:r>
          <a:endParaRPr lang="en-US" sz="1000">
            <a:latin typeface="Arial" panose="020B0604020202020204" pitchFamily="34" charset="0"/>
            <a:cs typeface="Arial" panose="020B0604020202020204" pitchFamily="34" charset="0"/>
          </a:endParaRPr>
        </a:p>
      </xdr:txBody>
    </xdr:sp>
    <xdr:clientData/>
  </xdr:twoCellAnchor>
  <xdr:twoCellAnchor>
    <xdr:from>
      <xdr:col>12</xdr:col>
      <xdr:colOff>257175</xdr:colOff>
      <xdr:row>75</xdr:row>
      <xdr:rowOff>9524</xdr:rowOff>
    </xdr:from>
    <xdr:to>
      <xdr:col>16</xdr:col>
      <xdr:colOff>66675</xdr:colOff>
      <xdr:row>104</xdr:row>
      <xdr:rowOff>47624</xdr:rowOff>
    </xdr:to>
    <xdr:sp macro="" textlink="">
      <xdr:nvSpPr>
        <xdr:cNvPr id="3" name="TextBox 2">
          <a:extLst>
            <a:ext uri="{FF2B5EF4-FFF2-40B4-BE49-F238E27FC236}">
              <a16:creationId xmlns:a16="http://schemas.microsoft.com/office/drawing/2014/main" id="{00000000-0008-0000-1200-000003000000}"/>
            </a:ext>
          </a:extLst>
        </xdr:cNvPr>
        <xdr:cNvSpPr txBox="1"/>
      </xdr:nvSpPr>
      <xdr:spPr>
        <a:xfrm>
          <a:off x="7877175" y="12611099"/>
          <a:ext cx="2247900" cy="477202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All Acquisition/Rehabilitation and Rehabilitation Projects must meet the following minimum expenditure standard (Substantial Rehabilitation Standard).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Newer Construction Acquisition / Rehabilitation projects may apply for a staff discretionary waiver for a lesser per unit amount. </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Substantial Rehabilitation Standard is expenditures of:  </a:t>
          </a:r>
        </a:p>
        <a:p>
          <a:r>
            <a:rPr lang="en-US" sz="1100" b="1">
              <a:solidFill>
                <a:schemeClr val="dk1"/>
              </a:solidFill>
              <a:effectLst/>
              <a:latin typeface="+mn-lt"/>
              <a:ea typeface="+mn-ea"/>
              <a:cs typeface="+mn-cs"/>
            </a:rPr>
            <a:t>$50,000 of Hard Cost Per Unit for 9% &amp; 4% Projects</a:t>
          </a: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Rehabilitation Projects must meet all requirements of the CNA and the Application must also include a list of items in each unit that will be replaced, refinished, repaired, upgraded, or otherwise rehabilitated.</a:t>
          </a:r>
        </a:p>
        <a:p>
          <a:endParaRPr lang="en-US" sz="1100" i="1" u="sng">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12</xdr:col>
      <xdr:colOff>419100</xdr:colOff>
      <xdr:row>2</xdr:row>
      <xdr:rowOff>85725</xdr:rowOff>
    </xdr:from>
    <xdr:to>
      <xdr:col>14</xdr:col>
      <xdr:colOff>257175</xdr:colOff>
      <xdr:row>8</xdr:row>
      <xdr:rowOff>76200</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6648450" y="438150"/>
          <a:ext cx="1057275" cy="99060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0" u="none">
              <a:solidFill>
                <a:schemeClr val="dk1"/>
              </a:solidFill>
              <a:latin typeface="+mn-lt"/>
              <a:ea typeface="+mn-ea"/>
              <a:cs typeface="Arial" panose="020B0604020202020204" pitchFamily="34" charset="0"/>
            </a:rPr>
            <a:t>This form will need to be printed</a:t>
          </a:r>
          <a:r>
            <a:rPr lang="en-US" sz="1000" i="0" u="none" baseline="0">
              <a:solidFill>
                <a:schemeClr val="dk1"/>
              </a:solidFill>
              <a:latin typeface="+mn-lt"/>
              <a:ea typeface="+mn-ea"/>
              <a:cs typeface="Arial" panose="020B0604020202020204" pitchFamily="34" charset="0"/>
            </a:rPr>
            <a:t> out, signed and uploaded in the funding portal.</a:t>
          </a:r>
          <a:endParaRPr lang="en-US" sz="1000" i="0" u="none">
            <a:solidFill>
              <a:schemeClr val="dk1"/>
            </a:solidFill>
            <a:latin typeface="+mn-lt"/>
            <a:ea typeface="+mn-ea"/>
            <a:cs typeface="Arial" panose="020B060402020202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228600</xdr:colOff>
      <xdr:row>2</xdr:row>
      <xdr:rowOff>85725</xdr:rowOff>
    </xdr:from>
    <xdr:to>
      <xdr:col>14</xdr:col>
      <xdr:colOff>428625</xdr:colOff>
      <xdr:row>9</xdr:row>
      <xdr:rowOff>9525</xdr:rowOff>
    </xdr:to>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6457950" y="438150"/>
          <a:ext cx="1419225" cy="111442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chemeClr val="dk1"/>
              </a:solidFill>
              <a:effectLst/>
              <a:latin typeface="+mn-lt"/>
              <a:ea typeface="+mn-ea"/>
              <a:cs typeface="+mn-cs"/>
            </a:rPr>
            <a:t>This form will need to be printed</a:t>
          </a:r>
          <a:r>
            <a:rPr lang="en-US" sz="1100" i="0" baseline="0">
              <a:solidFill>
                <a:schemeClr val="dk1"/>
              </a:solidFill>
              <a:effectLst/>
              <a:latin typeface="+mn-lt"/>
              <a:ea typeface="+mn-ea"/>
              <a:cs typeface="+mn-cs"/>
            </a:rPr>
            <a:t> out, signed and uploaded in the funding portal.</a:t>
          </a:r>
          <a:endParaRPr lang="en-US">
            <a:effectLst/>
            <a:latin typeface="+mn-lt"/>
          </a:endParaRPr>
        </a:p>
        <a:p>
          <a:endParaRPr lang="en-US" sz="1100" i="1" u="sng">
            <a:solidFill>
              <a:schemeClr val="dk1"/>
            </a:solidFill>
            <a:latin typeface="+mn-lt"/>
            <a:ea typeface="+mn-ea"/>
            <a:cs typeface="+mn-cs"/>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272143</xdr:colOff>
      <xdr:row>2</xdr:row>
      <xdr:rowOff>9719</xdr:rowOff>
    </xdr:from>
    <xdr:to>
      <xdr:col>13</xdr:col>
      <xdr:colOff>242984</xdr:colOff>
      <xdr:row>13</xdr:row>
      <xdr:rowOff>87474</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9000153" y="359617"/>
          <a:ext cx="4198775" cy="2002194"/>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none">
              <a:solidFill>
                <a:schemeClr val="dk1"/>
              </a:solidFill>
              <a:latin typeface="+mn-lt"/>
              <a:ea typeface="+mn-ea"/>
              <a:cs typeface="Arial" panose="020B0604020202020204" pitchFamily="34" charset="0"/>
            </a:rPr>
            <a:t>Not</a:t>
          </a:r>
          <a:r>
            <a:rPr lang="en-US" sz="1100" i="0" u="none" baseline="0">
              <a:solidFill>
                <a:schemeClr val="dk1"/>
              </a:solidFill>
              <a:latin typeface="+mn-lt"/>
              <a:ea typeface="+mn-ea"/>
              <a:cs typeface="Arial" panose="020B0604020202020204" pitchFamily="34" charset="0"/>
            </a:rPr>
            <a:t> all of these data points will be known at certain stages of development. </a:t>
          </a:r>
        </a:p>
        <a:p>
          <a:endParaRPr lang="en-US" sz="1100" i="0" u="none" baseline="0">
            <a:solidFill>
              <a:schemeClr val="dk1"/>
            </a:solidFill>
            <a:latin typeface="+mn-lt"/>
            <a:ea typeface="+mn-ea"/>
            <a:cs typeface="Arial" panose="020B0604020202020204" pitchFamily="34" charset="0"/>
          </a:endParaRPr>
        </a:p>
        <a:p>
          <a:r>
            <a:rPr lang="en-US" sz="1100" i="0" u="none" baseline="0">
              <a:solidFill>
                <a:schemeClr val="dk1"/>
              </a:solidFill>
              <a:latin typeface="+mn-lt"/>
              <a:ea typeface="+mn-ea"/>
              <a:cs typeface="Arial" panose="020B0604020202020204" pitchFamily="34" charset="0"/>
            </a:rPr>
            <a:t>If the information is not available leave blank.</a:t>
          </a:r>
        </a:p>
        <a:p>
          <a:endParaRPr lang="en-US" sz="1100" i="0" u="none" baseline="0">
            <a:solidFill>
              <a:schemeClr val="dk1"/>
            </a:solidFill>
            <a:latin typeface="+mn-lt"/>
            <a:ea typeface="+mn-ea"/>
            <a:cs typeface="Arial" panose="020B0604020202020204" pitchFamily="34" charset="0"/>
          </a:endParaRPr>
        </a:p>
        <a:p>
          <a:r>
            <a:rPr lang="en-US" sz="1100" i="0" u="none" baseline="0">
              <a:solidFill>
                <a:schemeClr val="dk1"/>
              </a:solidFill>
              <a:latin typeface="+mn-lt"/>
              <a:ea typeface="+mn-ea"/>
              <a:cs typeface="Arial" panose="020B0604020202020204" pitchFamily="34" charset="0"/>
            </a:rPr>
            <a:t>If the information is available, please fill out each cell.</a:t>
          </a:r>
        </a:p>
        <a:p>
          <a:endParaRPr lang="en-US" sz="1100" i="0" u="none" baseline="0">
            <a:solidFill>
              <a:schemeClr val="dk1"/>
            </a:solidFill>
            <a:latin typeface="+mn-lt"/>
            <a:ea typeface="+mn-ea"/>
            <a:cs typeface="Arial" panose="020B0604020202020204" pitchFamily="34" charset="0"/>
          </a:endParaRPr>
        </a:p>
        <a:p>
          <a:r>
            <a:rPr lang="en-US" sz="1100" i="0" u="none" baseline="0">
              <a:solidFill>
                <a:schemeClr val="dk1"/>
              </a:solidFill>
              <a:latin typeface="+mn-lt"/>
              <a:ea typeface="+mn-ea"/>
              <a:cs typeface="Arial" panose="020B0604020202020204" pitchFamily="34" charset="0"/>
            </a:rPr>
            <a:t>It is understood this information may change through development.</a:t>
          </a:r>
        </a:p>
        <a:p>
          <a:endParaRPr lang="en-US" sz="1100" i="0" u="none" baseline="0">
            <a:solidFill>
              <a:schemeClr val="dk1"/>
            </a:solidFill>
            <a:latin typeface="+mn-lt"/>
            <a:ea typeface="+mn-ea"/>
            <a:cs typeface="Arial" panose="020B0604020202020204" pitchFamily="34" charset="0"/>
          </a:endParaRPr>
        </a:p>
        <a:p>
          <a:r>
            <a:rPr lang="en-US" sz="1100" i="0" u="none" baseline="0">
              <a:solidFill>
                <a:schemeClr val="dk1"/>
              </a:solidFill>
              <a:latin typeface="+mn-lt"/>
              <a:ea typeface="+mn-ea"/>
              <a:cs typeface="Arial" panose="020B0604020202020204" pitchFamily="34" charset="0"/>
            </a:rPr>
            <a:t>Insert rows as needed.</a:t>
          </a:r>
          <a:endParaRPr lang="en-US" sz="1100" i="0" u="none">
            <a:solidFill>
              <a:schemeClr val="dk1"/>
            </a:solidFill>
            <a:latin typeface="+mn-lt"/>
            <a:ea typeface="+mn-ea"/>
            <a:cs typeface="Arial" panose="020B060402020202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175530</xdr:colOff>
      <xdr:row>1</xdr:row>
      <xdr:rowOff>129271</xdr:rowOff>
    </xdr:from>
    <xdr:to>
      <xdr:col>5</xdr:col>
      <xdr:colOff>504825</xdr:colOff>
      <xdr:row>10</xdr:row>
      <xdr:rowOff>95250</xdr:rowOff>
    </xdr:to>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423180" y="291196"/>
          <a:ext cx="9330420" cy="1423304"/>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1">
              <a:solidFill>
                <a:schemeClr val="dk1"/>
              </a:solidFill>
              <a:effectLst/>
              <a:latin typeface="Arial" panose="020B0604020202020204" pitchFamily="34" charset="0"/>
              <a:ea typeface="+mn-ea"/>
              <a:cs typeface="Arial" panose="020B0604020202020204" pitchFamily="34" charset="0"/>
            </a:rPr>
            <a:t>Items 1-24 are required threshold</a:t>
          </a:r>
          <a:r>
            <a:rPr lang="en-US" sz="1000" i="1" baseline="0">
              <a:solidFill>
                <a:schemeClr val="dk1"/>
              </a:solidFill>
              <a:effectLst/>
              <a:latin typeface="Arial" panose="020B0604020202020204" pitchFamily="34" charset="0"/>
              <a:ea typeface="+mn-ea"/>
              <a:cs typeface="Arial" panose="020B0604020202020204" pitchFamily="34" charset="0"/>
            </a:rPr>
            <a:t> items.  Mark with an "x" confirming they have been submitted with the proper naming convention.</a:t>
          </a:r>
        </a:p>
        <a:p>
          <a:endParaRPr lang="en-US" sz="1000">
            <a:effectLst/>
            <a:latin typeface="Arial" panose="020B0604020202020204" pitchFamily="34" charset="0"/>
            <a:cs typeface="Arial" panose="020B0604020202020204" pitchFamily="34" charset="0"/>
          </a:endParaRPr>
        </a:p>
        <a:p>
          <a:r>
            <a:rPr lang="en-US" sz="1000" i="1" baseline="0">
              <a:solidFill>
                <a:schemeClr val="dk1"/>
              </a:solidFill>
              <a:effectLst/>
              <a:latin typeface="Arial" panose="020B0604020202020204" pitchFamily="34" charset="0"/>
              <a:ea typeface="+mn-ea"/>
              <a:cs typeface="Arial" panose="020B0604020202020204" pitchFamily="34" charset="0"/>
            </a:rPr>
            <a:t>Items 25-35 may be applicable depending on the type of project. Mark with an "x" or "na" confirming they have been submitted with the proper naming convention.</a:t>
          </a:r>
        </a:p>
        <a:p>
          <a:endParaRPr lang="en-US" sz="1000" i="1" baseline="0">
            <a:solidFill>
              <a:schemeClr val="dk1"/>
            </a:solidFill>
            <a:effectLst/>
            <a:latin typeface="Arial" panose="020B0604020202020204" pitchFamily="34" charset="0"/>
            <a:ea typeface="+mn-ea"/>
            <a:cs typeface="Arial" panose="020B0604020202020204" pitchFamily="34" charset="0"/>
          </a:endParaRPr>
        </a:p>
        <a:p>
          <a:r>
            <a:rPr lang="en-US" sz="1000" i="1" baseline="0">
              <a:solidFill>
                <a:schemeClr val="dk1"/>
              </a:solidFill>
              <a:effectLst/>
              <a:latin typeface="Arial" panose="020B0604020202020204" pitchFamily="34" charset="0"/>
              <a:ea typeface="+mn-ea"/>
              <a:cs typeface="Arial" panose="020B0604020202020204" pitchFamily="34" charset="0"/>
            </a:rPr>
            <a:t>Items 36 a-i are required to meet Development Evaluation Criteria and Selection.</a:t>
          </a:r>
          <a:endParaRPr lang="en-US" sz="1000">
            <a:effectLst/>
            <a:latin typeface="Arial" panose="020B0604020202020204" pitchFamily="34" charset="0"/>
            <a:cs typeface="Arial" panose="020B0604020202020204" pitchFamily="34" charset="0"/>
          </a:endParaRPr>
        </a:p>
        <a:p>
          <a:endParaRPr lang="en-US" sz="1000" i="1" baseline="0">
            <a:solidFill>
              <a:schemeClr val="dk1"/>
            </a:solidFill>
            <a:effectLst/>
            <a:latin typeface="Arial" panose="020B0604020202020204" pitchFamily="34" charset="0"/>
            <a:ea typeface="+mn-ea"/>
            <a:cs typeface="Arial" panose="020B0604020202020204" pitchFamily="34" charset="0"/>
          </a:endParaRPr>
        </a:p>
        <a:p>
          <a:r>
            <a:rPr lang="en-US" sz="1000" i="1" baseline="0">
              <a:solidFill>
                <a:schemeClr val="dk1"/>
              </a:solidFill>
              <a:effectLst/>
              <a:latin typeface="Arial" panose="020B0604020202020204" pitchFamily="34" charset="0"/>
              <a:ea typeface="+mn-ea"/>
              <a:cs typeface="Arial" panose="020B0604020202020204" pitchFamily="34" charset="0"/>
            </a:rPr>
            <a:t>If more than one file needs to be attached the naming convention will be for example 6.1_xxx etc.</a:t>
          </a:r>
        </a:p>
        <a:p>
          <a:endParaRPr lang="en-US" sz="1000" i="1" baseline="0">
            <a:solidFill>
              <a:schemeClr val="dk1"/>
            </a:solidFill>
            <a:effectLst/>
            <a:latin typeface="Arial" panose="020B0604020202020204" pitchFamily="34" charset="0"/>
            <a:ea typeface="+mn-ea"/>
            <a:cs typeface="Arial" panose="020B0604020202020204" pitchFamily="34" charset="0"/>
          </a:endParaRPr>
        </a:p>
        <a:p>
          <a:r>
            <a:rPr lang="en-US" sz="1000" i="1" baseline="0">
              <a:solidFill>
                <a:schemeClr val="dk1"/>
              </a:solidFill>
              <a:effectLst/>
              <a:latin typeface="Arial" panose="020B0604020202020204" pitchFamily="34" charset="0"/>
              <a:ea typeface="+mn-ea"/>
              <a:cs typeface="Arial" panose="020B0604020202020204" pitchFamily="34" charset="0"/>
            </a:rPr>
            <a:t>Deadline is first Monday in August for Competative 9% credits. All other funding sources are open application cycles.</a:t>
          </a:r>
          <a:endParaRPr lang="en-US" sz="1000">
            <a:effectLst/>
            <a:latin typeface="Arial" panose="020B0604020202020204" pitchFamily="34" charset="0"/>
            <a:cs typeface="Arial" panose="020B0604020202020204" pitchFamily="34" charset="0"/>
          </a:endParaRPr>
        </a:p>
        <a:p>
          <a:endParaRPr lang="en-US" sz="1100" i="1" u="sng">
            <a:solidFill>
              <a:schemeClr val="dk1"/>
            </a:solidFill>
            <a:latin typeface="+mn-lt"/>
            <a:ea typeface="+mn-ea"/>
            <a:cs typeface="+mn-cs"/>
          </a:endParaRPr>
        </a:p>
      </xdr:txBody>
    </xdr:sp>
    <xdr:clientData/>
  </xdr:twoCellAnchor>
  <xdr:twoCellAnchor editAs="oneCell">
    <xdr:from>
      <xdr:col>3</xdr:col>
      <xdr:colOff>1063058</xdr:colOff>
      <xdr:row>39</xdr:row>
      <xdr:rowOff>153082</xdr:rowOff>
    </xdr:from>
    <xdr:to>
      <xdr:col>5</xdr:col>
      <xdr:colOff>330401</xdr:colOff>
      <xdr:row>41</xdr:row>
      <xdr:rowOff>110557</xdr:rowOff>
    </xdr:to>
    <xdr:pic>
      <xdr:nvPicPr>
        <xdr:cNvPr id="3" name="Picture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a:stretch>
          <a:fillRect/>
        </a:stretch>
      </xdr:blipFill>
      <xdr:spPr>
        <a:xfrm>
          <a:off x="4481853" y="7909153"/>
          <a:ext cx="5092901" cy="280645"/>
        </a:xfrm>
        <a:prstGeom prst="rect">
          <a:avLst/>
        </a:prstGeom>
      </xdr:spPr>
    </xdr:pic>
    <xdr:clientData/>
  </xdr:twoCellAnchor>
  <xdr:twoCellAnchor editAs="oneCell">
    <xdr:from>
      <xdr:col>3</xdr:col>
      <xdr:colOff>986518</xdr:colOff>
      <xdr:row>41</xdr:row>
      <xdr:rowOff>93548</xdr:rowOff>
    </xdr:from>
    <xdr:to>
      <xdr:col>3</xdr:col>
      <xdr:colOff>4192701</xdr:colOff>
      <xdr:row>45</xdr:row>
      <xdr:rowOff>51517</xdr:rowOff>
    </xdr:to>
    <xdr:pic>
      <xdr:nvPicPr>
        <xdr:cNvPr id="4" name="Picture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2"/>
        <a:stretch>
          <a:fillRect/>
        </a:stretch>
      </xdr:blipFill>
      <xdr:spPr>
        <a:xfrm>
          <a:off x="4405313" y="8172789"/>
          <a:ext cx="3206183" cy="604308"/>
        </a:xfrm>
        <a:prstGeom prst="rect">
          <a:avLst/>
        </a:prstGeom>
      </xdr:spPr>
    </xdr:pic>
    <xdr:clientData/>
  </xdr:twoCellAnchor>
  <xdr:twoCellAnchor editAs="oneCell">
    <xdr:from>
      <xdr:col>3</xdr:col>
      <xdr:colOff>1037545</xdr:colOff>
      <xdr:row>45</xdr:row>
      <xdr:rowOff>119062</xdr:rowOff>
    </xdr:from>
    <xdr:to>
      <xdr:col>3</xdr:col>
      <xdr:colOff>5111182</xdr:colOff>
      <xdr:row>49</xdr:row>
      <xdr:rowOff>156617</xdr:rowOff>
    </xdr:to>
    <xdr:pic>
      <xdr:nvPicPr>
        <xdr:cNvPr id="5" name="Picture 4">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3"/>
        <a:stretch>
          <a:fillRect/>
        </a:stretch>
      </xdr:blipFill>
      <xdr:spPr>
        <a:xfrm>
          <a:off x="4456340" y="8844642"/>
          <a:ext cx="4073637" cy="683895"/>
        </a:xfrm>
        <a:prstGeom prst="rect">
          <a:avLst/>
        </a:prstGeom>
      </xdr:spPr>
    </xdr:pic>
    <xdr:clientData/>
  </xdr:twoCellAnchor>
  <xdr:twoCellAnchor editAs="oneCell">
    <xdr:from>
      <xdr:col>3</xdr:col>
      <xdr:colOff>1046049</xdr:colOff>
      <xdr:row>50</xdr:row>
      <xdr:rowOff>25513</xdr:rowOff>
    </xdr:from>
    <xdr:to>
      <xdr:col>3</xdr:col>
      <xdr:colOff>4685107</xdr:colOff>
      <xdr:row>53</xdr:row>
      <xdr:rowOff>45652</xdr:rowOff>
    </xdr:to>
    <xdr:pic>
      <xdr:nvPicPr>
        <xdr:cNvPr id="6" name="Picture 5">
          <a:extLst>
            <a:ext uri="{FF2B5EF4-FFF2-40B4-BE49-F238E27FC236}">
              <a16:creationId xmlns:a16="http://schemas.microsoft.com/office/drawing/2014/main" id="{00000000-0008-0000-1600-000006000000}"/>
            </a:ext>
          </a:extLst>
        </xdr:cNvPr>
        <xdr:cNvPicPr>
          <a:picLocks noChangeAspect="1"/>
        </xdr:cNvPicPr>
      </xdr:nvPicPr>
      <xdr:blipFill>
        <a:blip xmlns:r="http://schemas.openxmlformats.org/officeDocument/2006/relationships" r:embed="rId4"/>
        <a:stretch>
          <a:fillRect/>
        </a:stretch>
      </xdr:blipFill>
      <xdr:spPr>
        <a:xfrm>
          <a:off x="4464844" y="9559017"/>
          <a:ext cx="3639058" cy="50489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3</xdr:col>
          <xdr:colOff>4772025</xdr:colOff>
          <xdr:row>79</xdr:row>
          <xdr:rowOff>114300</xdr:rowOff>
        </xdr:from>
        <xdr:to>
          <xdr:col>4</xdr:col>
          <xdr:colOff>104775</xdr:colOff>
          <xdr:row>85</xdr:row>
          <xdr:rowOff>152400</xdr:rowOff>
        </xdr:to>
        <xdr:sp macro="" textlink="">
          <xdr:nvSpPr>
            <xdr:cNvPr id="21507" name="Object 3" hidden="1">
              <a:extLst>
                <a:ext uri="{63B3BB69-23CF-44E3-9099-C40C66FF867C}">
                  <a14:compatExt spid="_x0000_s21507"/>
                </a:ext>
                <a:ext uri="{FF2B5EF4-FFF2-40B4-BE49-F238E27FC236}">
                  <a16:creationId xmlns:a16="http://schemas.microsoft.com/office/drawing/2014/main" id="{00000000-0008-0000-1600-0000035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xdr:from>
      <xdr:col>18</xdr:col>
      <xdr:colOff>408976</xdr:colOff>
      <xdr:row>35</xdr:row>
      <xdr:rowOff>155199</xdr:rowOff>
    </xdr:from>
    <xdr:to>
      <xdr:col>26</xdr:col>
      <xdr:colOff>176512</xdr:colOff>
      <xdr:row>87</xdr:row>
      <xdr:rowOff>60614</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7232340" y="6277176"/>
          <a:ext cx="4824445" cy="7915074"/>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a:solidFill>
                <a:schemeClr val="dk1"/>
              </a:solidFill>
              <a:latin typeface="+mn-lt"/>
              <a:ea typeface="+mn-ea"/>
              <a:cs typeface="Arial" panose="020B0604020202020204" pitchFamily="34" charset="0"/>
            </a:rPr>
            <a:t>Existing Buildings.</a:t>
          </a:r>
        </a:p>
        <a:p>
          <a:r>
            <a:rPr lang="en-US" sz="1000" b="1" i="0" u="none" strike="noStrike" baseline="0">
              <a:solidFill>
                <a:schemeClr val="dk1"/>
              </a:solidFill>
              <a:latin typeface="+mn-lt"/>
              <a:ea typeface="+mn-ea"/>
              <a:cs typeface="Arial" panose="020B0604020202020204" pitchFamily="34" charset="0"/>
            </a:rPr>
            <a:t>1. </a:t>
          </a:r>
          <a:r>
            <a:rPr lang="en-US" sz="1000" b="0" i="0" u="none" strike="noStrike" baseline="0">
              <a:solidFill>
                <a:schemeClr val="dk1"/>
              </a:solidFill>
              <a:latin typeface="+mn-lt"/>
              <a:ea typeface="+mn-ea"/>
              <a:cs typeface="Arial" panose="020B0604020202020204" pitchFamily="34" charset="0"/>
            </a:rPr>
            <a:t>The Eligible Basis of an existing building is also generally its adjusted basis as</a:t>
          </a:r>
        </a:p>
        <a:p>
          <a:r>
            <a:rPr lang="en-US" sz="1000" b="0" i="0" u="none" strike="noStrike" baseline="0">
              <a:solidFill>
                <a:schemeClr val="dk1"/>
              </a:solidFill>
              <a:latin typeface="+mn-lt"/>
              <a:ea typeface="+mn-ea"/>
              <a:cs typeface="Arial" panose="020B0604020202020204" pitchFamily="34" charset="0"/>
            </a:rPr>
            <a:t>of the end of the first year of the Credit Period, but does not include so much of</a:t>
          </a:r>
        </a:p>
        <a:p>
          <a:r>
            <a:rPr lang="en-US" sz="1000" b="0" i="0" u="none" strike="noStrike" baseline="0">
              <a:solidFill>
                <a:schemeClr val="dk1"/>
              </a:solidFill>
              <a:latin typeface="+mn-lt"/>
              <a:ea typeface="+mn-ea"/>
              <a:cs typeface="Arial" panose="020B0604020202020204" pitchFamily="34" charset="0"/>
            </a:rPr>
            <a:t>adjusted basis as is determined by reference to the basis of other property held</a:t>
          </a:r>
        </a:p>
        <a:p>
          <a:r>
            <a:rPr lang="en-US" sz="1000" b="0" i="0" u="none" strike="noStrike" baseline="0">
              <a:solidFill>
                <a:schemeClr val="dk1"/>
              </a:solidFill>
              <a:latin typeface="+mn-lt"/>
              <a:ea typeface="+mn-ea"/>
              <a:cs typeface="Arial" panose="020B0604020202020204" pitchFamily="34" charset="0"/>
            </a:rPr>
            <a:t>by the person acquiring the building. Code §42(d)(2)(C). However, the</a:t>
          </a:r>
        </a:p>
        <a:p>
          <a:r>
            <a:rPr lang="en-US" sz="1000" b="0" i="0" u="none" strike="noStrike" baseline="0">
              <a:solidFill>
                <a:schemeClr val="dk1"/>
              </a:solidFill>
              <a:latin typeface="+mn-lt"/>
              <a:ea typeface="+mn-ea"/>
              <a:cs typeface="Arial" panose="020B0604020202020204" pitchFamily="34" charset="0"/>
            </a:rPr>
            <a:t>Eligible Basis of an existing building is zero unless the following four</a:t>
          </a:r>
        </a:p>
        <a:p>
          <a:r>
            <a:rPr lang="en-US" sz="1000" b="0" i="0" u="none" strike="noStrike" baseline="0">
              <a:solidFill>
                <a:schemeClr val="dk1"/>
              </a:solidFill>
              <a:latin typeface="+mn-lt"/>
              <a:ea typeface="+mn-ea"/>
              <a:cs typeface="Arial" panose="020B0604020202020204" pitchFamily="34" charset="0"/>
            </a:rPr>
            <a:t>requirements are satisfied.</a:t>
          </a:r>
        </a:p>
        <a:p>
          <a:r>
            <a:rPr lang="en-US" sz="1000" b="1" i="0" u="none" strike="noStrike" baseline="0">
              <a:solidFill>
                <a:schemeClr val="dk1"/>
              </a:solidFill>
              <a:latin typeface="+mn-lt"/>
              <a:ea typeface="+mn-ea"/>
              <a:cs typeface="Arial" panose="020B0604020202020204" pitchFamily="34" charset="0"/>
            </a:rPr>
            <a:t>a. </a:t>
          </a:r>
          <a:r>
            <a:rPr lang="en-US" sz="1000" b="0" i="0" u="none" strike="noStrike" baseline="0">
              <a:solidFill>
                <a:schemeClr val="dk1"/>
              </a:solidFill>
              <a:latin typeface="+mn-lt"/>
              <a:ea typeface="+mn-ea"/>
              <a:cs typeface="Arial" panose="020B0604020202020204" pitchFamily="34" charset="0"/>
            </a:rPr>
            <a:t>The building must be acquired by “purchase” (as defined in Code</a:t>
          </a:r>
        </a:p>
        <a:p>
          <a:r>
            <a:rPr lang="en-US" sz="1000" b="0" i="0" u="none" strike="noStrike" baseline="0">
              <a:solidFill>
                <a:schemeClr val="dk1"/>
              </a:solidFill>
              <a:latin typeface="+mn-lt"/>
              <a:ea typeface="+mn-ea"/>
              <a:cs typeface="Arial" panose="020B0604020202020204" pitchFamily="34" charset="0"/>
            </a:rPr>
            <a:t>§179(d)(2)) from an unrelated seller. Code §§42(d)(2)(B)(i) and (D)(iii).</a:t>
          </a:r>
        </a:p>
        <a:p>
          <a:r>
            <a:rPr lang="en-US" sz="1000" b="1" i="0" u="none" strike="noStrike" baseline="0">
              <a:solidFill>
                <a:schemeClr val="dk1"/>
              </a:solidFill>
              <a:latin typeface="+mn-lt"/>
              <a:ea typeface="+mn-ea"/>
              <a:cs typeface="Arial" panose="020B0604020202020204" pitchFamily="34" charset="0"/>
            </a:rPr>
            <a:t>b. </a:t>
          </a:r>
          <a:r>
            <a:rPr lang="en-US" sz="1000" b="0" i="0" u="sng" strike="noStrike" baseline="0">
              <a:solidFill>
                <a:schemeClr val="dk1"/>
              </a:solidFill>
              <a:latin typeface="+mn-lt"/>
              <a:ea typeface="+mn-ea"/>
              <a:cs typeface="Arial" panose="020B0604020202020204" pitchFamily="34" charset="0"/>
            </a:rPr>
            <a:t>10 years must have elapsed since the date the building was last placed in</a:t>
          </a:r>
        </a:p>
        <a:p>
          <a:r>
            <a:rPr lang="en-US" sz="1000" b="0" i="0" u="sng" strike="noStrike" baseline="0">
              <a:solidFill>
                <a:schemeClr val="dk1"/>
              </a:solidFill>
              <a:latin typeface="+mn-lt"/>
              <a:ea typeface="+mn-ea"/>
              <a:cs typeface="Arial" panose="020B0604020202020204" pitchFamily="34" charset="0"/>
            </a:rPr>
            <a:t>service.</a:t>
          </a:r>
        </a:p>
        <a:p>
          <a:r>
            <a:rPr lang="en-US" sz="1000" b="1" i="0" u="none" strike="noStrike" baseline="0">
              <a:solidFill>
                <a:schemeClr val="dk1"/>
              </a:solidFill>
              <a:latin typeface="+mn-lt"/>
              <a:ea typeface="+mn-ea"/>
              <a:cs typeface="Arial" panose="020B0604020202020204" pitchFamily="34" charset="0"/>
            </a:rPr>
            <a:t>c. </a:t>
          </a:r>
          <a:r>
            <a:rPr lang="en-US" sz="1000" b="0" i="0" u="none" strike="noStrike" baseline="0">
              <a:solidFill>
                <a:schemeClr val="dk1"/>
              </a:solidFill>
              <a:latin typeface="+mn-lt"/>
              <a:ea typeface="+mn-ea"/>
              <a:cs typeface="Arial" panose="020B0604020202020204" pitchFamily="34" charset="0"/>
            </a:rPr>
            <a:t>The building must not have been previously placed in service by the</a:t>
          </a:r>
        </a:p>
        <a:p>
          <a:r>
            <a:rPr lang="en-US" sz="1000" b="0" i="0" u="none" strike="noStrike" baseline="0">
              <a:solidFill>
                <a:schemeClr val="dk1"/>
              </a:solidFill>
              <a:latin typeface="+mn-lt"/>
              <a:ea typeface="+mn-ea"/>
              <a:cs typeface="Arial" panose="020B0604020202020204" pitchFamily="34" charset="0"/>
            </a:rPr>
            <a:t>purchaser or a related party with respect to the purchaser. A person will</a:t>
          </a:r>
        </a:p>
        <a:p>
          <a:r>
            <a:rPr lang="en-US" sz="1000" b="0" i="0" u="none" strike="noStrike" baseline="0">
              <a:solidFill>
                <a:schemeClr val="dk1"/>
              </a:solidFill>
              <a:latin typeface="+mn-lt"/>
              <a:ea typeface="+mn-ea"/>
              <a:cs typeface="Arial" panose="020B0604020202020204" pitchFamily="34" charset="0"/>
            </a:rPr>
            <a:t>be treated as a “related party” with respect to the purchaser if the</a:t>
          </a:r>
        </a:p>
        <a:p>
          <a:r>
            <a:rPr lang="en-US" sz="1000" b="0" i="0" u="none" strike="noStrike" baseline="0">
              <a:solidFill>
                <a:schemeClr val="dk1"/>
              </a:solidFill>
              <a:latin typeface="+mn-lt"/>
              <a:ea typeface="+mn-ea"/>
              <a:cs typeface="Arial" panose="020B0604020202020204" pitchFamily="34" charset="0"/>
            </a:rPr>
            <a:t>relationship between such person and the purchaser is one specified in</a:t>
          </a:r>
        </a:p>
        <a:p>
          <a:r>
            <a:rPr lang="en-US" sz="1000" b="0" i="0" u="none" strike="noStrike" baseline="0">
              <a:solidFill>
                <a:schemeClr val="dk1"/>
              </a:solidFill>
              <a:latin typeface="+mn-lt"/>
              <a:ea typeface="+mn-ea"/>
              <a:cs typeface="Arial" panose="020B0604020202020204" pitchFamily="34" charset="0"/>
            </a:rPr>
            <a:t>Sections 267(b) or 707(b)(1) of the Code or the person and the purchaser</a:t>
          </a:r>
        </a:p>
        <a:p>
          <a:r>
            <a:rPr lang="en-US" sz="1000" b="0" i="0" u="none" strike="noStrike" baseline="0">
              <a:solidFill>
                <a:schemeClr val="dk1"/>
              </a:solidFill>
              <a:latin typeface="+mn-lt"/>
              <a:ea typeface="+mn-ea"/>
              <a:cs typeface="Arial" panose="020B0604020202020204" pitchFamily="34" charset="0"/>
            </a:rPr>
            <a:t>are engaged in trades or businesses under common control (within the</a:t>
          </a:r>
        </a:p>
        <a:p>
          <a:r>
            <a:rPr lang="en-US" sz="1000" b="0" i="0" u="none" strike="noStrike" baseline="0">
              <a:solidFill>
                <a:schemeClr val="dk1"/>
              </a:solidFill>
              <a:latin typeface="+mn-lt"/>
              <a:ea typeface="+mn-ea"/>
              <a:cs typeface="Arial" panose="020B0604020202020204" pitchFamily="34" charset="0"/>
            </a:rPr>
            <a:t>meaning of Code §§52(a) and (b)). Code §42(d)(2)(D)(ii). Comment: In</a:t>
          </a:r>
        </a:p>
        <a:p>
          <a:r>
            <a:rPr lang="en-US" sz="1000" b="0" i="0" u="none" strike="noStrike" baseline="0">
              <a:solidFill>
                <a:schemeClr val="dk1"/>
              </a:solidFill>
              <a:latin typeface="+mn-lt"/>
              <a:ea typeface="+mn-ea"/>
              <a:cs typeface="Arial" panose="020B0604020202020204" pitchFamily="34" charset="0"/>
            </a:rPr>
            <a:t>determining whether a person and/or a partnership is related to a</a:t>
          </a:r>
        </a:p>
        <a:p>
          <a:r>
            <a:rPr lang="en-US" sz="1000" b="0" i="0" u="none" strike="noStrike" baseline="0">
              <a:solidFill>
                <a:schemeClr val="dk1"/>
              </a:solidFill>
              <a:latin typeface="+mn-lt"/>
              <a:ea typeface="+mn-ea"/>
              <a:cs typeface="Arial" panose="020B0604020202020204" pitchFamily="34" charset="0"/>
            </a:rPr>
            <a:t>partnership, Code §707(b)(1) looks to whether there was ownership of</a:t>
          </a:r>
        </a:p>
        <a:p>
          <a:r>
            <a:rPr lang="en-US" sz="1000" b="0" i="0" u="none" strike="noStrike" baseline="0">
              <a:solidFill>
                <a:schemeClr val="dk1"/>
              </a:solidFill>
              <a:latin typeface="+mn-lt"/>
              <a:ea typeface="+mn-ea"/>
              <a:cs typeface="Arial" panose="020B0604020202020204" pitchFamily="34" charset="0"/>
            </a:rPr>
            <a:t>either a capital interest or a profits interest. There is no guidance on the</a:t>
          </a:r>
        </a:p>
        <a:p>
          <a:r>
            <a:rPr lang="en-US" sz="1000" b="0" i="0" u="none" strike="noStrike" baseline="0">
              <a:solidFill>
                <a:schemeClr val="dk1"/>
              </a:solidFill>
              <a:latin typeface="+mn-lt"/>
              <a:ea typeface="+mn-ea"/>
              <a:cs typeface="Arial" panose="020B0604020202020204" pitchFamily="34" charset="0"/>
            </a:rPr>
            <a:t>meaning of the term “profits interest” in this context. Thus, if a general</a:t>
          </a:r>
        </a:p>
        <a:p>
          <a:r>
            <a:rPr lang="en-US" sz="1000" b="0" i="0" u="none" strike="noStrike" baseline="0">
              <a:solidFill>
                <a:schemeClr val="dk1"/>
              </a:solidFill>
              <a:latin typeface="+mn-lt"/>
              <a:ea typeface="+mn-ea"/>
              <a:cs typeface="Arial" panose="020B0604020202020204" pitchFamily="34" charset="0"/>
            </a:rPr>
            <a:t>partner is given a greater than 50% interest in the proceeds from a sale of</a:t>
          </a:r>
        </a:p>
        <a:p>
          <a:r>
            <a:rPr lang="en-US" sz="1000" b="0" i="0" u="none" strike="noStrike" baseline="0">
              <a:solidFill>
                <a:schemeClr val="dk1"/>
              </a:solidFill>
              <a:latin typeface="+mn-lt"/>
              <a:ea typeface="+mn-ea"/>
              <a:cs typeface="Arial" panose="020B0604020202020204" pitchFamily="34" charset="0"/>
            </a:rPr>
            <a:t>property (following the repayment of all the capital contributions of the</a:t>
          </a:r>
        </a:p>
        <a:p>
          <a:r>
            <a:rPr lang="en-US" sz="1000" b="0" i="0" u="none" strike="noStrike" baseline="0">
              <a:solidFill>
                <a:schemeClr val="dk1"/>
              </a:solidFill>
              <a:latin typeface="+mn-lt"/>
              <a:ea typeface="+mn-ea"/>
              <a:cs typeface="Arial" panose="020B0604020202020204" pitchFamily="34" charset="0"/>
            </a:rPr>
            <a:t>limited partner), or is paid an unreasonably large incentive management</a:t>
          </a:r>
        </a:p>
        <a:p>
          <a:r>
            <a:rPr lang="en-US" sz="1000" b="0" i="0" u="none" strike="noStrike" baseline="0">
              <a:solidFill>
                <a:schemeClr val="dk1"/>
              </a:solidFill>
              <a:latin typeface="+mn-lt"/>
              <a:ea typeface="+mn-ea"/>
              <a:cs typeface="Arial" panose="020B0604020202020204" pitchFamily="34" charset="0"/>
            </a:rPr>
            <a:t>fee (i.e. 60% of gross cash receipts with no dollar cap), the general partner</a:t>
          </a:r>
        </a:p>
        <a:p>
          <a:r>
            <a:rPr lang="en-US" sz="1000" b="0" i="0" u="none" strike="noStrike" baseline="0">
              <a:solidFill>
                <a:schemeClr val="dk1"/>
              </a:solidFill>
              <a:latin typeface="+mn-lt"/>
              <a:ea typeface="+mn-ea"/>
              <a:cs typeface="Arial" panose="020B0604020202020204" pitchFamily="34" charset="0"/>
            </a:rPr>
            <a:t>might be treated as having a more than 50% profits interest with respect to</a:t>
          </a:r>
        </a:p>
        <a:p>
          <a:r>
            <a:rPr lang="en-US" sz="1000" b="0" i="0" u="none" strike="noStrike" baseline="0">
              <a:solidFill>
                <a:schemeClr val="dk1"/>
              </a:solidFill>
              <a:latin typeface="+mn-lt"/>
              <a:ea typeface="+mn-ea"/>
              <a:cs typeface="Arial" panose="020B0604020202020204" pitchFamily="34" charset="0"/>
            </a:rPr>
            <a:t>such partnership.</a:t>
          </a:r>
        </a:p>
        <a:p>
          <a:r>
            <a:rPr lang="en-US" sz="1000" b="1" i="0" u="none" strike="noStrike" baseline="0">
              <a:solidFill>
                <a:schemeClr val="dk1"/>
              </a:solidFill>
              <a:latin typeface="+mn-lt"/>
              <a:ea typeface="+mn-ea"/>
              <a:cs typeface="Arial" panose="020B0604020202020204" pitchFamily="34" charset="0"/>
            </a:rPr>
            <a:t>d. </a:t>
          </a:r>
          <a:r>
            <a:rPr lang="en-US" sz="1000" b="0" i="0" u="none" strike="noStrike" baseline="0">
              <a:solidFill>
                <a:schemeClr val="dk1"/>
              </a:solidFill>
              <a:latin typeface="+mn-lt"/>
              <a:ea typeface="+mn-ea"/>
              <a:cs typeface="Arial" panose="020B0604020202020204" pitchFamily="34" charset="0"/>
            </a:rPr>
            <a:t>Substantial rehabilitation costs are incurred. Code §42(d)(2)(B)(iv).</a:t>
          </a:r>
        </a:p>
        <a:p>
          <a:r>
            <a:rPr lang="en-US" sz="1000" b="1" i="0" u="none" strike="noStrike" baseline="0">
              <a:solidFill>
                <a:schemeClr val="dk1"/>
              </a:solidFill>
              <a:latin typeface="+mn-lt"/>
              <a:ea typeface="+mn-ea"/>
              <a:cs typeface="Arial" panose="020B0604020202020204" pitchFamily="34" charset="0"/>
            </a:rPr>
            <a:t>2. </a:t>
          </a:r>
          <a:r>
            <a:rPr lang="en-US" sz="1000" b="0" i="0" u="none" strike="noStrike" baseline="0">
              <a:solidFill>
                <a:schemeClr val="dk1"/>
              </a:solidFill>
              <a:latin typeface="+mn-lt"/>
              <a:ea typeface="+mn-ea"/>
              <a:cs typeface="Arial" panose="020B0604020202020204" pitchFamily="34" charset="0"/>
            </a:rPr>
            <a:t>Waivers and exceptions to the 10-year rule.</a:t>
          </a:r>
        </a:p>
        <a:p>
          <a:r>
            <a:rPr lang="en-US" sz="1000" b="1" i="0" u="none" strike="noStrike" baseline="0">
              <a:solidFill>
                <a:schemeClr val="dk1"/>
              </a:solidFill>
              <a:latin typeface="+mn-lt"/>
              <a:ea typeface="+mn-ea"/>
              <a:cs typeface="Arial" panose="020B0604020202020204" pitchFamily="34" charset="0"/>
            </a:rPr>
            <a:t>a. </a:t>
          </a:r>
          <a:r>
            <a:rPr lang="en-US" sz="1000" b="0" i="0" u="none" strike="noStrike" baseline="0">
              <a:solidFill>
                <a:schemeClr val="dk1"/>
              </a:solidFill>
              <a:latin typeface="+mn-lt"/>
              <a:ea typeface="+mn-ea"/>
              <a:cs typeface="Arial" panose="020B0604020202020204" pitchFamily="34" charset="0"/>
            </a:rPr>
            <a:t>Pursuant to Code §42(d)(6), as amended by HERA, the 10-year</a:t>
          </a:r>
        </a:p>
        <a:p>
          <a:r>
            <a:rPr lang="en-US" sz="1000" b="0" i="0" u="none" strike="noStrike" baseline="0">
              <a:solidFill>
                <a:schemeClr val="dk1"/>
              </a:solidFill>
              <a:latin typeface="+mn-lt"/>
              <a:ea typeface="+mn-ea"/>
              <a:cs typeface="Arial" panose="020B0604020202020204" pitchFamily="34" charset="0"/>
            </a:rPr>
            <a:t>requirement in 1.b. above is automatically waived for federally-assisted or</a:t>
          </a:r>
        </a:p>
        <a:p>
          <a:r>
            <a:rPr lang="en-US" sz="1000" b="0" i="0" u="none" strike="noStrike" baseline="0">
              <a:solidFill>
                <a:schemeClr val="dk1"/>
              </a:solidFill>
              <a:latin typeface="+mn-lt"/>
              <a:ea typeface="+mn-ea"/>
              <a:cs typeface="Arial" panose="020B0604020202020204" pitchFamily="34" charset="0"/>
            </a:rPr>
            <a:t>state-assisted projects.</a:t>
          </a:r>
        </a:p>
        <a:p>
          <a:r>
            <a:rPr lang="en-US" sz="1000" b="0" i="0" u="none" strike="noStrike" baseline="0">
              <a:solidFill>
                <a:schemeClr val="dk1"/>
              </a:solidFill>
              <a:latin typeface="+mn-lt"/>
              <a:ea typeface="+mn-ea"/>
              <a:cs typeface="Arial" panose="020B0604020202020204" pitchFamily="34" charset="0"/>
            </a:rPr>
            <a:t>19</a:t>
          </a:r>
        </a:p>
        <a:p>
          <a:r>
            <a:rPr lang="en-US" sz="1000" b="1" i="0" u="none" strike="noStrike" baseline="0">
              <a:solidFill>
                <a:schemeClr val="dk1"/>
              </a:solidFill>
              <a:latin typeface="+mn-lt"/>
              <a:ea typeface="+mn-ea"/>
              <a:cs typeface="Arial" panose="020B0604020202020204" pitchFamily="34" charset="0"/>
            </a:rPr>
            <a:t>(i) </a:t>
          </a:r>
          <a:r>
            <a:rPr lang="en-US" sz="1000" b="0" i="0" u="none" strike="noStrike" baseline="0">
              <a:solidFill>
                <a:schemeClr val="dk1"/>
              </a:solidFill>
              <a:latin typeface="+mn-lt"/>
              <a:ea typeface="+mn-ea"/>
              <a:cs typeface="Arial" panose="020B0604020202020204" pitchFamily="34" charset="0"/>
            </a:rPr>
            <a:t>For this purpose, a building is federally-assisted if it is substantially</a:t>
          </a:r>
        </a:p>
        <a:p>
          <a:r>
            <a:rPr lang="en-US" sz="1000" b="0" i="0" u="none" strike="noStrike" baseline="0">
              <a:solidFill>
                <a:schemeClr val="dk1"/>
              </a:solidFill>
              <a:latin typeface="+mn-lt"/>
              <a:ea typeface="+mn-ea"/>
              <a:cs typeface="Arial" panose="020B0604020202020204" pitchFamily="34" charset="0"/>
            </a:rPr>
            <a:t>assisted, financed or operated under any housing program</a:t>
          </a:r>
        </a:p>
        <a:p>
          <a:r>
            <a:rPr lang="en-US" sz="1000" b="0" i="0" u="none" strike="noStrike" baseline="0">
              <a:solidFill>
                <a:schemeClr val="dk1"/>
              </a:solidFill>
              <a:latin typeface="+mn-lt"/>
              <a:ea typeface="+mn-ea"/>
              <a:cs typeface="Arial" panose="020B0604020202020204" pitchFamily="34" charset="0"/>
            </a:rPr>
            <a:t>administered by HUD or the Rural Housing Service of the</a:t>
          </a:r>
        </a:p>
        <a:p>
          <a:r>
            <a:rPr lang="en-US" sz="1000" b="0" i="0" u="none" strike="noStrike" baseline="0">
              <a:solidFill>
                <a:schemeClr val="dk1"/>
              </a:solidFill>
              <a:latin typeface="+mn-lt"/>
              <a:ea typeface="+mn-ea"/>
              <a:cs typeface="Arial" panose="020B0604020202020204" pitchFamily="34" charset="0"/>
            </a:rPr>
            <a:t>Department of Agriculture, including Section 8 of the United States</a:t>
          </a:r>
        </a:p>
        <a:p>
          <a:r>
            <a:rPr lang="en-US" sz="1000" b="0" i="0" u="none" strike="noStrike" baseline="0">
              <a:solidFill>
                <a:schemeClr val="dk1"/>
              </a:solidFill>
              <a:latin typeface="+mn-lt"/>
              <a:ea typeface="+mn-ea"/>
              <a:cs typeface="Arial" panose="020B0604020202020204" pitchFamily="34" charset="0"/>
            </a:rPr>
            <a:t>Housing Act of 1937, §§221(d)(3), 221(d)(4) or 236 of the National</a:t>
          </a:r>
        </a:p>
        <a:p>
          <a:r>
            <a:rPr lang="en-US" sz="1000" b="0" i="0" u="none" strike="noStrike" baseline="0">
              <a:solidFill>
                <a:schemeClr val="dk1"/>
              </a:solidFill>
              <a:latin typeface="+mn-lt"/>
              <a:ea typeface="+mn-ea"/>
              <a:cs typeface="Arial" panose="020B0604020202020204" pitchFamily="34" charset="0"/>
            </a:rPr>
            <a:t>Housing Act and §515 of the Housing Act of 1949.</a:t>
          </a:r>
        </a:p>
        <a:p>
          <a:r>
            <a:rPr lang="en-US" sz="1000" b="1" i="0" u="none" strike="noStrike" baseline="0">
              <a:solidFill>
                <a:schemeClr val="dk1"/>
              </a:solidFill>
              <a:latin typeface="+mn-lt"/>
              <a:ea typeface="+mn-ea"/>
              <a:cs typeface="Arial" panose="020B0604020202020204" pitchFamily="34" charset="0"/>
            </a:rPr>
            <a:t>(ii) </a:t>
          </a:r>
          <a:r>
            <a:rPr lang="en-US" sz="1000" b="0" i="0" u="none" strike="noStrike" baseline="0">
              <a:solidFill>
                <a:schemeClr val="dk1"/>
              </a:solidFill>
              <a:latin typeface="+mn-lt"/>
              <a:ea typeface="+mn-ea"/>
              <a:cs typeface="Arial" panose="020B0604020202020204" pitchFamily="34" charset="0"/>
            </a:rPr>
            <a:t>A state-assisted building is a building which is substantially assisted,</a:t>
          </a:r>
        </a:p>
        <a:p>
          <a:r>
            <a:rPr lang="en-US" sz="1000" b="0" i="0" u="none" strike="noStrike" baseline="0">
              <a:solidFill>
                <a:schemeClr val="dk1"/>
              </a:solidFill>
              <a:latin typeface="+mn-lt"/>
              <a:ea typeface="+mn-ea"/>
              <a:cs typeface="Arial" panose="020B0604020202020204" pitchFamily="34" charset="0"/>
            </a:rPr>
            <a:t>financed or operated under any state law similar in purposes to the</a:t>
          </a:r>
        </a:p>
        <a:p>
          <a:r>
            <a:rPr lang="en-US" sz="1000" b="0" i="0" u="none" strike="noStrike" baseline="0">
              <a:solidFill>
                <a:schemeClr val="dk1"/>
              </a:solidFill>
              <a:latin typeface="+mn-lt"/>
              <a:ea typeface="+mn-ea"/>
              <a:cs typeface="Arial" panose="020B0604020202020204" pitchFamily="34" charset="0"/>
            </a:rPr>
            <a:t>laws referred to in (i) above.</a:t>
          </a:r>
        </a:p>
        <a:p>
          <a:r>
            <a:rPr lang="en-US" sz="1000" b="1" i="0" u="none" strike="noStrike" baseline="0">
              <a:solidFill>
                <a:schemeClr val="dk1"/>
              </a:solidFill>
              <a:latin typeface="+mn-lt"/>
              <a:ea typeface="+mn-ea"/>
              <a:cs typeface="Arial" panose="020B0604020202020204" pitchFamily="34" charset="0"/>
            </a:rPr>
            <a:t>(iii) </a:t>
          </a:r>
          <a:r>
            <a:rPr lang="en-US" sz="1000" b="0" i="0" u="none" strike="noStrike" baseline="0">
              <a:solidFill>
                <a:schemeClr val="dk1"/>
              </a:solidFill>
              <a:latin typeface="+mn-lt"/>
              <a:ea typeface="+mn-ea"/>
              <a:cs typeface="Arial" panose="020B0604020202020204" pitchFamily="34" charset="0"/>
            </a:rPr>
            <a:t>Comment: Although the exception to the 10-year rule for federally</a:t>
          </a:r>
        </a:p>
        <a:p>
          <a:r>
            <a:rPr lang="en-US" sz="1000" b="0" i="0" u="none" strike="noStrike" baseline="0">
              <a:solidFill>
                <a:schemeClr val="dk1"/>
              </a:solidFill>
              <a:latin typeface="+mn-lt"/>
              <a:ea typeface="+mn-ea"/>
              <a:cs typeface="Arial" panose="020B0604020202020204" pitchFamily="34" charset="0"/>
            </a:rPr>
            <a:t>or state assisted projects has been law for several years, there is no</a:t>
          </a:r>
        </a:p>
        <a:p>
          <a:r>
            <a:rPr lang="en-US" sz="1000" b="0" i="0" u="none" strike="noStrike" baseline="0">
              <a:solidFill>
                <a:schemeClr val="dk1"/>
              </a:solidFill>
              <a:latin typeface="+mn-lt"/>
              <a:ea typeface="+mn-ea"/>
              <a:cs typeface="Arial" panose="020B0604020202020204" pitchFamily="34" charset="0"/>
            </a:rPr>
            <a:t>guidance on the scope of this exception (and, according to IRS</a:t>
          </a:r>
        </a:p>
        <a:p>
          <a:r>
            <a:rPr lang="en-US" sz="1000" b="0" i="0" u="none" strike="noStrike" baseline="0">
              <a:solidFill>
                <a:schemeClr val="dk1"/>
              </a:solidFill>
              <a:latin typeface="+mn-lt"/>
              <a:ea typeface="+mn-ea"/>
              <a:cs typeface="Arial" panose="020B0604020202020204" pitchFamily="34" charset="0"/>
            </a:rPr>
            <a:t>personnel present at the ABA Forum in Washington, D.C. in May</a:t>
          </a:r>
        </a:p>
        <a:p>
          <a:r>
            <a:rPr lang="en-US" sz="1000" b="0" i="0" u="none" strike="noStrike" baseline="0">
              <a:solidFill>
                <a:schemeClr val="dk1"/>
              </a:solidFill>
              <a:latin typeface="+mn-lt"/>
              <a:ea typeface="+mn-ea"/>
              <a:cs typeface="Arial" panose="020B0604020202020204" pitchFamily="34" charset="0"/>
            </a:rPr>
            <a:t>2017, none is forthcoming), for example, the extent to which HOME</a:t>
          </a:r>
        </a:p>
        <a:p>
          <a:r>
            <a:rPr lang="en-US" sz="1000" b="0" i="0" u="none" strike="noStrike" baseline="0">
              <a:solidFill>
                <a:schemeClr val="dk1"/>
              </a:solidFill>
              <a:latin typeface="+mn-lt"/>
              <a:ea typeface="+mn-ea"/>
              <a:cs typeface="Arial" panose="020B0604020202020204" pitchFamily="34" charset="0"/>
            </a:rPr>
            <a:t>or CDBG funding can be considered federal assistance and when</a:t>
          </a:r>
        </a:p>
        <a:p>
          <a:r>
            <a:rPr lang="en-US" sz="1000" b="0" i="0" u="none" strike="noStrike" baseline="0">
              <a:solidFill>
                <a:schemeClr val="dk1"/>
              </a:solidFill>
              <a:latin typeface="+mn-lt"/>
              <a:ea typeface="+mn-ea"/>
              <a:cs typeface="Arial" panose="020B0604020202020204" pitchFamily="34" charset="0"/>
            </a:rPr>
            <a:t>such assistance is considered “substantial.” There is also no guidance</a:t>
          </a:r>
        </a:p>
        <a:p>
          <a:r>
            <a:rPr lang="en-US" sz="1000" b="0" i="0" u="none" strike="noStrike" baseline="0">
              <a:solidFill>
                <a:schemeClr val="dk1"/>
              </a:solidFill>
              <a:latin typeface="+mn-lt"/>
              <a:ea typeface="+mn-ea"/>
              <a:cs typeface="Arial" panose="020B0604020202020204" pitchFamily="34" charset="0"/>
            </a:rPr>
            <a:t>on whether the assistance must pre-date the acquisition and, if so, for</a:t>
          </a:r>
        </a:p>
        <a:p>
          <a:r>
            <a:rPr lang="en-US" sz="1000" b="0" i="0" u="none" strike="noStrike" baseline="0">
              <a:solidFill>
                <a:schemeClr val="dk1"/>
              </a:solidFill>
              <a:latin typeface="+mn-lt"/>
              <a:ea typeface="+mn-ea"/>
              <a:cs typeface="Arial" panose="020B0604020202020204" pitchFamily="34" charset="0"/>
            </a:rPr>
            <a:t>how long.</a:t>
          </a:r>
          <a:endParaRPr lang="en-US" sz="1000" i="1" u="sng">
            <a:solidFill>
              <a:schemeClr val="dk1"/>
            </a:solidFill>
            <a:latin typeface="+mn-lt"/>
            <a:ea typeface="+mn-ea"/>
            <a:cs typeface="Arial" panose="020B0604020202020204" pitchFamily="34" charset="0"/>
          </a:endParaRPr>
        </a:p>
      </xdr:txBody>
    </xdr:sp>
    <xdr:clientData/>
  </xdr:twoCellAnchor>
  <xdr:twoCellAnchor>
    <xdr:from>
      <xdr:col>18</xdr:col>
      <xdr:colOff>424295</xdr:colOff>
      <xdr:row>89</xdr:row>
      <xdr:rowOff>0</xdr:rowOff>
    </xdr:from>
    <xdr:to>
      <xdr:col>26</xdr:col>
      <xdr:colOff>191831</xdr:colOff>
      <xdr:row>106</xdr:row>
      <xdr:rowOff>103909</xdr:rowOff>
    </xdr:to>
    <xdr:sp macro="" textlink="">
      <xdr:nvSpPr>
        <xdr:cNvPr id="3" name="TextBox 2">
          <a:extLst>
            <a:ext uri="{FF2B5EF4-FFF2-40B4-BE49-F238E27FC236}">
              <a16:creationId xmlns:a16="http://schemas.microsoft.com/office/drawing/2014/main" id="{00000000-0008-0000-1700-000003000000}"/>
            </a:ext>
          </a:extLst>
        </xdr:cNvPr>
        <xdr:cNvSpPr txBox="1"/>
      </xdr:nvSpPr>
      <xdr:spPr>
        <a:xfrm>
          <a:off x="7247659" y="14460682"/>
          <a:ext cx="4824445" cy="31432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000" u="sng">
              <a:solidFill>
                <a:schemeClr val="dk1"/>
              </a:solidFill>
              <a:effectLst/>
              <a:latin typeface="+mn-lt"/>
              <a:ea typeface="+mn-ea"/>
              <a:cs typeface="Arial" panose="020B0604020202020204" pitchFamily="34" charset="0"/>
            </a:rPr>
            <a:t>Issuer Fee</a:t>
          </a:r>
        </a:p>
        <a:p>
          <a:pPr lvl="0"/>
          <a:endParaRPr lang="en-US" sz="1000">
            <a:solidFill>
              <a:schemeClr val="dk1"/>
            </a:solidFill>
            <a:effectLst/>
            <a:latin typeface="+mn-lt"/>
            <a:ea typeface="+mn-ea"/>
            <a:cs typeface="Arial" panose="020B0604020202020204" pitchFamily="34" charset="0"/>
          </a:endParaRPr>
        </a:p>
        <a:p>
          <a:r>
            <a:rPr lang="en-US" sz="1000">
              <a:solidFill>
                <a:schemeClr val="dk1"/>
              </a:solidFill>
              <a:effectLst/>
              <a:latin typeface="+mn-lt"/>
              <a:ea typeface="+mn-ea"/>
              <a:cs typeface="Arial" panose="020B0604020202020204" pitchFamily="34" charset="0"/>
            </a:rPr>
            <a:t>With respect to the issuance of long-term Conduit Bonds, MBOH imposes an annual fee of 25 basis points for Conduit Bonds of less than $10 million or 20 basis points for Conduit Bonds of $10 million or more, or, in either case, such lesser amount as may be permitted by the Code.  This fee is payable to MBOH on the date of issuance of the Conduit Bonds and August 1, annually, thereafter based upon the principal balance on each August 1.  If any portion of such Conduit Bonds are prepaid prior to the tenth (10</a:t>
          </a:r>
          <a:r>
            <a:rPr lang="en-US" sz="1000" baseline="30000">
              <a:solidFill>
                <a:schemeClr val="dk1"/>
              </a:solidFill>
              <a:effectLst/>
              <a:latin typeface="+mn-lt"/>
              <a:ea typeface="+mn-ea"/>
              <a:cs typeface="Arial" panose="020B0604020202020204" pitchFamily="34" charset="0"/>
            </a:rPr>
            <a:t>th</a:t>
          </a:r>
          <a:r>
            <a:rPr lang="en-US" sz="1000">
              <a:solidFill>
                <a:schemeClr val="dk1"/>
              </a:solidFill>
              <a:effectLst/>
              <a:latin typeface="+mn-lt"/>
              <a:ea typeface="+mn-ea"/>
              <a:cs typeface="Arial" panose="020B0604020202020204" pitchFamily="34" charset="0"/>
            </a:rPr>
            <a:t>) anniversary of the date of issuance of such Conduit Bonds, a pro rata portion of the unpaid fee shall be paid by the Borrower, at the time of such prepayment, as a lump sum amount equal to the present value (based on a discount rate equal to the then-current 10 year treasury rate) of the pro rata portion of the unpaid fee for the number of years remaining until the tenth (10</a:t>
          </a:r>
          <a:r>
            <a:rPr lang="en-US" sz="1000" baseline="30000">
              <a:solidFill>
                <a:schemeClr val="dk1"/>
              </a:solidFill>
              <a:effectLst/>
              <a:latin typeface="+mn-lt"/>
              <a:ea typeface="+mn-ea"/>
              <a:cs typeface="Arial" panose="020B0604020202020204" pitchFamily="34" charset="0"/>
            </a:rPr>
            <a:t>th</a:t>
          </a:r>
          <a:r>
            <a:rPr lang="en-US" sz="1000">
              <a:solidFill>
                <a:schemeClr val="dk1"/>
              </a:solidFill>
              <a:effectLst/>
              <a:latin typeface="+mn-lt"/>
              <a:ea typeface="+mn-ea"/>
              <a:cs typeface="Arial" panose="020B0604020202020204" pitchFamily="34" charset="0"/>
            </a:rPr>
            <a:t>) anniversary of the date of issuance of such Conduit Bonds.  </a:t>
          </a:r>
        </a:p>
        <a:p>
          <a:endParaRPr lang="en-US" sz="1000">
            <a:solidFill>
              <a:schemeClr val="dk1"/>
            </a:solidFill>
            <a:effectLst/>
            <a:latin typeface="+mn-lt"/>
            <a:ea typeface="+mn-ea"/>
            <a:cs typeface="Arial" panose="020B0604020202020204" pitchFamily="34" charset="0"/>
          </a:endParaRPr>
        </a:p>
        <a:p>
          <a:r>
            <a:rPr lang="en-US" sz="1000">
              <a:solidFill>
                <a:schemeClr val="dk1"/>
              </a:solidFill>
              <a:effectLst/>
              <a:latin typeface="+mn-lt"/>
              <a:ea typeface="+mn-ea"/>
              <a:cs typeface="Arial" panose="020B0604020202020204" pitchFamily="34" charset="0"/>
            </a:rPr>
            <a:t>With respect to the issuance of short-term Conduit Bonds, MBOH imposes a one-time annualized fee of 150 basis points, or such lesser amount as may be permitted by the Code. </a:t>
          </a:r>
        </a:p>
      </xdr:txBody>
    </xdr:sp>
    <xdr:clientData/>
  </xdr:twoCellAnchor>
  <xdr:twoCellAnchor editAs="oneCell">
    <xdr:from>
      <xdr:col>2</xdr:col>
      <xdr:colOff>277090</xdr:colOff>
      <xdr:row>124</xdr:row>
      <xdr:rowOff>103909</xdr:rowOff>
    </xdr:from>
    <xdr:to>
      <xdr:col>16</xdr:col>
      <xdr:colOff>405362</xdr:colOff>
      <xdr:row>159</xdr:row>
      <xdr:rowOff>12280</xdr:rowOff>
    </xdr:to>
    <xdr:pic>
      <xdr:nvPicPr>
        <xdr:cNvPr id="4" name="Picture 3">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1"/>
        <a:stretch>
          <a:fillRect/>
        </a:stretch>
      </xdr:blipFill>
      <xdr:spPr>
        <a:xfrm>
          <a:off x="536863" y="21621750"/>
          <a:ext cx="5990476" cy="5666667"/>
        </a:xfrm>
        <a:prstGeom prst="rect">
          <a:avLst/>
        </a:prstGeom>
      </xdr:spPr>
    </xdr:pic>
    <xdr:clientData/>
  </xdr:twoCellAnchor>
  <xdr:twoCellAnchor>
    <xdr:from>
      <xdr:col>11</xdr:col>
      <xdr:colOff>95250</xdr:colOff>
      <xdr:row>69</xdr:row>
      <xdr:rowOff>43295</xdr:rowOff>
    </xdr:from>
    <xdr:to>
      <xdr:col>16</xdr:col>
      <xdr:colOff>493568</xdr:colOff>
      <xdr:row>73</xdr:row>
      <xdr:rowOff>129886</xdr:rowOff>
    </xdr:to>
    <xdr:sp macro="" textlink="">
      <xdr:nvSpPr>
        <xdr:cNvPr id="5" name="TextBox 4">
          <a:extLst>
            <a:ext uri="{FF2B5EF4-FFF2-40B4-BE49-F238E27FC236}">
              <a16:creationId xmlns:a16="http://schemas.microsoft.com/office/drawing/2014/main" id="{00000000-0008-0000-1700-000005000000}"/>
            </a:ext>
          </a:extLst>
        </xdr:cNvPr>
        <xdr:cNvSpPr txBox="1"/>
      </xdr:nvSpPr>
      <xdr:spPr>
        <a:xfrm>
          <a:off x="4494068" y="11629159"/>
          <a:ext cx="2121477" cy="74468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900">
              <a:solidFill>
                <a:schemeClr val="dk1"/>
              </a:solidFill>
              <a:effectLst/>
              <a:latin typeface="+mn-lt"/>
              <a:ea typeface="+mn-ea"/>
              <a:cs typeface="+mn-cs"/>
            </a:rPr>
            <a:t>The amount of private activity bonds allowed per Project may not exceed 60% of Total Project Costs.  A 10% buffer will be allowed to cover any increased</a:t>
          </a:r>
          <a:r>
            <a:rPr lang="en-US" sz="900" baseline="0">
              <a:solidFill>
                <a:schemeClr val="dk1"/>
              </a:solidFill>
              <a:effectLst/>
              <a:latin typeface="+mn-lt"/>
              <a:ea typeface="+mn-ea"/>
              <a:cs typeface="+mn-cs"/>
            </a:rPr>
            <a:t> costs.</a:t>
          </a:r>
          <a:endParaRPr lang="en-US" sz="900">
            <a:solidFill>
              <a:schemeClr val="dk1"/>
            </a:solidFill>
            <a:effectLst/>
            <a:latin typeface="+mn-lt"/>
            <a:ea typeface="+mn-ea"/>
            <a:cs typeface="+mn-cs"/>
          </a:endParaRPr>
        </a:p>
        <a:p>
          <a:endParaRPr lang="en-US" sz="1100" i="1" u="sng">
            <a:solidFill>
              <a:schemeClr val="dk1"/>
            </a:solidFill>
            <a:latin typeface="+mn-lt"/>
            <a:ea typeface="+mn-ea"/>
            <a:cs typeface="+mn-cs"/>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228600</xdr:colOff>
      <xdr:row>5</xdr:row>
      <xdr:rowOff>66675</xdr:rowOff>
    </xdr:from>
    <xdr:to>
      <xdr:col>10</xdr:col>
      <xdr:colOff>295275</xdr:colOff>
      <xdr:row>13</xdr:row>
      <xdr:rowOff>257175</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8715375" y="923925"/>
          <a:ext cx="1895475" cy="259080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0" u="none">
              <a:solidFill>
                <a:schemeClr val="dk1"/>
              </a:solidFill>
              <a:latin typeface="+mn-lt"/>
              <a:ea typeface="+mn-ea"/>
              <a:cs typeface="+mn-cs"/>
            </a:rPr>
            <a:t>Many times these amenities are standard options in projects developed. Even if this is correct please list the estimated</a:t>
          </a:r>
          <a:r>
            <a:rPr lang="en-US" sz="1100" i="0" u="none" baseline="0">
              <a:solidFill>
                <a:schemeClr val="dk1"/>
              </a:solidFill>
              <a:latin typeface="+mn-lt"/>
              <a:ea typeface="+mn-ea"/>
              <a:cs typeface="+mn-cs"/>
            </a:rPr>
            <a:t> incremental cost that would be saved if it was not included.</a:t>
          </a:r>
        </a:p>
        <a:p>
          <a:endParaRPr lang="en-US" sz="1100" i="0" u="none" baseline="0">
            <a:solidFill>
              <a:schemeClr val="dk1"/>
            </a:solidFill>
            <a:latin typeface="+mn-lt"/>
            <a:ea typeface="+mn-ea"/>
            <a:cs typeface="+mn-cs"/>
          </a:endParaRPr>
        </a:p>
        <a:p>
          <a:r>
            <a:rPr lang="en-US" sz="1100" i="0" u="none">
              <a:solidFill>
                <a:schemeClr val="dk1"/>
              </a:solidFill>
              <a:latin typeface="+mn-lt"/>
              <a:ea typeface="+mn-ea"/>
              <a:cs typeface="+mn-cs"/>
            </a:rPr>
            <a:t>These amenities are many times very</a:t>
          </a:r>
          <a:r>
            <a:rPr lang="en-US" sz="1100" i="0" u="none" baseline="0">
              <a:solidFill>
                <a:schemeClr val="dk1"/>
              </a:solidFill>
              <a:latin typeface="+mn-lt"/>
              <a:ea typeface="+mn-ea"/>
              <a:cs typeface="+mn-cs"/>
            </a:rPr>
            <a:t> valuable to the viability of project with the  incremental cost being minimal.</a:t>
          </a:r>
        </a:p>
        <a:p>
          <a:endParaRPr lang="en-US" sz="1100" i="0" u="none">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80010</xdr:colOff>
      <xdr:row>3</xdr:row>
      <xdr:rowOff>9525</xdr:rowOff>
    </xdr:from>
    <xdr:to>
      <xdr:col>8</xdr:col>
      <xdr:colOff>466725</xdr:colOff>
      <xdr:row>56</xdr:row>
      <xdr:rowOff>123825</xdr:rowOff>
    </xdr:to>
    <xdr:sp macro="" textlink="" fLocksText="0">
      <xdr:nvSpPr>
        <xdr:cNvPr id="2" name="TextBox 1">
          <a:extLst>
            <a:ext uri="{FF2B5EF4-FFF2-40B4-BE49-F238E27FC236}">
              <a16:creationId xmlns:a16="http://schemas.microsoft.com/office/drawing/2014/main" id="{00000000-0008-0000-0400-000002000000}"/>
            </a:ext>
          </a:extLst>
        </xdr:cNvPr>
        <xdr:cNvSpPr txBox="1"/>
      </xdr:nvSpPr>
      <xdr:spPr>
        <a:xfrm>
          <a:off x="327660" y="533400"/>
          <a:ext cx="5730240" cy="869632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i="1" u="sng">
              <a:solidFill>
                <a:schemeClr val="dk1"/>
              </a:solidFill>
              <a:latin typeface="Arial" panose="020B0604020202020204" pitchFamily="34" charset="0"/>
              <a:ea typeface="+mn-ea"/>
              <a:cs typeface="Arial" panose="020B0604020202020204" pitchFamily="34" charset="0"/>
            </a:rPr>
            <a:t>Sources of Funds</a:t>
          </a:r>
          <a:r>
            <a:rPr lang="en-US" sz="1000">
              <a:solidFill>
                <a:schemeClr val="dk1"/>
              </a:solidFill>
              <a:latin typeface="Arial" panose="020B0604020202020204" pitchFamily="34" charset="0"/>
              <a:ea typeface="+mn-ea"/>
              <a:cs typeface="Arial" panose="020B0604020202020204" pitchFamily="34" charset="0"/>
            </a:rPr>
            <a:t> – For each source of financing provide</a:t>
          </a:r>
          <a:r>
            <a:rPr lang="en-US" sz="1000" baseline="0">
              <a:solidFill>
                <a:schemeClr val="dk1"/>
              </a:solidFill>
              <a:latin typeface="Arial" panose="020B0604020202020204" pitchFamily="34" charset="0"/>
              <a:ea typeface="+mn-ea"/>
              <a:cs typeface="Arial" panose="020B0604020202020204" pitchFamily="34" charset="0"/>
            </a:rPr>
            <a:t> a brief description below including any unique issues  that might exist.  </a:t>
          </a:r>
          <a:r>
            <a:rPr lang="en-US" sz="1000">
              <a:solidFill>
                <a:schemeClr val="dk1"/>
              </a:solidFill>
              <a:latin typeface="Arial" panose="020B0604020202020204" pitchFamily="34" charset="0"/>
              <a:ea typeface="+mn-ea"/>
              <a:cs typeface="Arial" panose="020B0604020202020204" pitchFamily="34" charset="0"/>
            </a:rPr>
            <a:t>Describe</a:t>
          </a:r>
          <a:r>
            <a:rPr lang="en-US" sz="1000" baseline="0">
              <a:solidFill>
                <a:schemeClr val="dk1"/>
              </a:solidFill>
              <a:latin typeface="Arial" panose="020B0604020202020204" pitchFamily="34" charset="0"/>
              <a:ea typeface="+mn-ea"/>
              <a:cs typeface="Arial" panose="020B0604020202020204" pitchFamily="34" charset="0"/>
            </a:rPr>
            <a:t> the flow of financing to the project (i.e. Grant funds are awarded to local government who loan these funds to the project).</a:t>
          </a:r>
          <a:endParaRPr lang="en-US" sz="1000">
            <a:solidFill>
              <a:schemeClr val="dk1"/>
            </a:solidFill>
            <a:latin typeface="Arial" panose="020B0604020202020204" pitchFamily="34" charset="0"/>
            <a:ea typeface="+mn-ea"/>
            <a:cs typeface="Arial" panose="020B0604020202020204" pitchFamily="34" charset="0"/>
          </a:endParaRPr>
        </a:p>
        <a:p>
          <a:endParaRPr lang="en-US" sz="1000" b="1">
            <a:solidFill>
              <a:schemeClr val="dk1"/>
            </a:solidFill>
            <a:latin typeface="Arial" panose="020B0604020202020204" pitchFamily="34" charset="0"/>
            <a:ea typeface="+mn-ea"/>
            <a:cs typeface="Arial" panose="020B0604020202020204" pitchFamily="34" charset="0"/>
          </a:endParaRPr>
        </a:p>
        <a:p>
          <a:r>
            <a:rPr lang="en-US" sz="1000" b="1">
              <a:solidFill>
                <a:schemeClr val="dk1"/>
              </a:solidFill>
              <a:latin typeface="Arial" panose="020B0604020202020204" pitchFamily="34" charset="0"/>
              <a:ea typeface="+mn-ea"/>
              <a:cs typeface="Arial" panose="020B0604020202020204" pitchFamily="34" charset="0"/>
            </a:rPr>
            <a:t>Narrative:</a:t>
          </a:r>
          <a:endParaRPr lang="en-US" sz="1000" b="0">
            <a:solidFill>
              <a:schemeClr val="dk1"/>
            </a:solidFill>
            <a:latin typeface="Arial" panose="020B0604020202020204" pitchFamily="34" charset="0"/>
            <a:ea typeface="+mn-ea"/>
            <a:cs typeface="Arial" panose="020B0604020202020204" pitchFamily="34" charset="0"/>
          </a:endParaRPr>
        </a:p>
        <a:p>
          <a:endParaRPr lang="en-US" sz="1000" b="0">
            <a:solidFill>
              <a:schemeClr val="dk1"/>
            </a:solidFill>
            <a:latin typeface="Arial" panose="020B0604020202020204" pitchFamily="34" charset="0"/>
            <a:ea typeface="+mn-ea"/>
            <a:cs typeface="Arial" panose="020B0604020202020204" pitchFamily="34" charset="0"/>
          </a:endParaRPr>
        </a:p>
        <a:p>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u="none" baseline="0">
            <a:solidFill>
              <a:schemeClr val="dk1"/>
            </a:solidFill>
            <a:latin typeface="Arial" panose="020B0604020202020204" pitchFamily="34" charset="0"/>
            <a:ea typeface="+mn-ea"/>
            <a:cs typeface="Arial" panose="020B0604020202020204" pitchFamily="34" charset="0"/>
          </a:endParaRPr>
        </a:p>
        <a:p>
          <a:r>
            <a:rPr lang="en-US" sz="1000" b="0" u="none" baseline="0">
              <a:solidFill>
                <a:schemeClr val="dk1"/>
              </a:solidFill>
              <a:latin typeface="Arial" panose="020B0604020202020204" pitchFamily="34" charset="0"/>
              <a:ea typeface="+mn-ea"/>
              <a:cs typeface="Arial" panose="020B0604020202020204" pitchFamily="34" charset="0"/>
            </a:rPr>
            <a:t>Description:    </a:t>
          </a:r>
        </a:p>
        <a:p>
          <a:endParaRPr lang="en-US" sz="1000" b="0" u="none" baseline="0">
            <a:solidFill>
              <a:schemeClr val="dk1"/>
            </a:solidFill>
            <a:latin typeface="Arial" panose="020B0604020202020204" pitchFamily="34" charset="0"/>
            <a:ea typeface="+mn-ea"/>
            <a:cs typeface="Arial" panose="020B0604020202020204" pitchFamily="34" charset="0"/>
          </a:endParaRPr>
        </a:p>
        <a:p>
          <a:endParaRPr lang="en-US" sz="1000" b="0" u="none"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r>
            <a:rPr lang="en-US" sz="1000" b="0">
              <a:solidFill>
                <a:schemeClr val="dk1"/>
              </a:solidFill>
              <a:latin typeface="Arial" panose="020B0604020202020204" pitchFamily="34" charset="0"/>
              <a:ea typeface="+mn-ea"/>
              <a:cs typeface="Arial" panose="020B0604020202020204" pitchFamily="34" charset="0"/>
            </a:rPr>
            <a:t>Source:</a:t>
          </a:r>
          <a:r>
            <a:rPr lang="en-US" sz="1000" b="0" baseline="0">
              <a:solidFill>
                <a:schemeClr val="dk1"/>
              </a:solidFill>
              <a:latin typeface="Arial" panose="020B0604020202020204" pitchFamily="34" charset="0"/>
              <a:ea typeface="+mn-ea"/>
              <a:cs typeface="Arial" panose="020B0604020202020204" pitchFamily="34" charset="0"/>
            </a:rPr>
            <a:t> </a:t>
          </a:r>
          <a:r>
            <a:rPr lang="en-US" sz="1000" b="0" u="sng" baseline="0">
              <a:solidFill>
                <a:schemeClr val="dk1"/>
              </a:solidFill>
              <a:latin typeface="Arial" panose="020B0604020202020204" pitchFamily="34" charset="0"/>
              <a:ea typeface="+mn-ea"/>
              <a:cs typeface="Arial" panose="020B0604020202020204" pitchFamily="34" charset="0"/>
            </a:rPr>
            <a:t>			</a:t>
          </a:r>
          <a:endParaRPr lang="en-US" sz="1000" b="1" baseline="0">
            <a:solidFill>
              <a:schemeClr val="dk1"/>
            </a:solidFill>
            <a:latin typeface="Arial" panose="020B0604020202020204" pitchFamily="34" charset="0"/>
            <a:ea typeface="+mn-ea"/>
            <a:cs typeface="Arial" panose="020B0604020202020204" pitchFamily="34" charset="0"/>
          </a:endParaRPr>
        </a:p>
        <a:p>
          <a:pPr fontAlgn="base"/>
          <a:r>
            <a:rPr lang="en-US" sz="1000" b="0" baseline="0">
              <a:solidFill>
                <a:schemeClr val="dk1"/>
              </a:solidFill>
              <a:latin typeface="Arial" panose="020B0604020202020204" pitchFamily="34" charset="0"/>
              <a:ea typeface="+mn-ea"/>
              <a:cs typeface="Arial" panose="020B0604020202020204" pitchFamily="34" charset="0"/>
            </a:rPr>
            <a:t>Description:  </a:t>
          </a:r>
          <a:endParaRPr lang="en-US" sz="1000" b="0" u="sng" baseline="0">
            <a:solidFill>
              <a:schemeClr val="dk1"/>
            </a:solidFill>
            <a:latin typeface="Arial" panose="020B0604020202020204" pitchFamily="34" charset="0"/>
            <a:ea typeface="+mn-ea"/>
            <a:cs typeface="Arial" panose="020B0604020202020204" pitchFamily="34" charset="0"/>
          </a:endParaRPr>
        </a:p>
        <a:p>
          <a:pPr fontAlgn="base"/>
          <a:endParaRPr lang="en-US" sz="1000" b="0" u="sng" baseline="0">
            <a:solidFill>
              <a:schemeClr val="dk1"/>
            </a:solidFill>
            <a:latin typeface="Arial" panose="020B0604020202020204" pitchFamily="34" charset="0"/>
            <a:ea typeface="+mn-ea"/>
            <a:cs typeface="Arial" panose="020B0604020202020204" pitchFamily="34" charset="0"/>
          </a:endParaRPr>
        </a:p>
        <a:p>
          <a:endParaRPr lang="en-US" sz="1100" b="0" u="sng" baseline="0">
            <a:solidFill>
              <a:schemeClr val="dk1"/>
            </a:solidFill>
            <a:latin typeface="+mn-lt"/>
            <a:ea typeface="+mn-ea"/>
            <a:cs typeface="+mn-cs"/>
          </a:endParaRPr>
        </a:p>
      </xdr:txBody>
    </xdr:sp>
    <xdr:clientData fLocksWithSheet="0"/>
  </xdr:twoCellAnchor>
</xdr:wsDr>
</file>

<file path=xl/drawings/drawing20.xml><?xml version="1.0" encoding="utf-8"?>
<xdr:wsDr xmlns:xdr="http://schemas.openxmlformats.org/drawingml/2006/spreadsheetDrawing" xmlns:a="http://schemas.openxmlformats.org/drawingml/2006/main">
  <xdr:twoCellAnchor>
    <xdr:from>
      <xdr:col>2</xdr:col>
      <xdr:colOff>0</xdr:colOff>
      <xdr:row>4</xdr:row>
      <xdr:rowOff>100853</xdr:rowOff>
    </xdr:from>
    <xdr:to>
      <xdr:col>5</xdr:col>
      <xdr:colOff>11206</xdr:colOff>
      <xdr:row>4</xdr:row>
      <xdr:rowOff>112059</xdr:rowOff>
    </xdr:to>
    <xdr:cxnSp macro="">
      <xdr:nvCxnSpPr>
        <xdr:cNvPr id="2" name="Straight Arrow Connector 1">
          <a:extLst>
            <a:ext uri="{FF2B5EF4-FFF2-40B4-BE49-F238E27FC236}">
              <a16:creationId xmlns:a16="http://schemas.microsoft.com/office/drawing/2014/main" id="{00000000-0008-0000-1B00-000002000000}"/>
            </a:ext>
          </a:extLst>
        </xdr:cNvPr>
        <xdr:cNvCxnSpPr/>
      </xdr:nvCxnSpPr>
      <xdr:spPr>
        <a:xfrm flipV="1">
          <a:off x="1219200" y="891428"/>
          <a:ext cx="10107706" cy="11206"/>
        </a:xfrm>
        <a:prstGeom prst="straightConnector1">
          <a:avLst/>
        </a:prstGeom>
        <a:ln>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0</xdr:colOff>
      <xdr:row>4</xdr:row>
      <xdr:rowOff>100853</xdr:rowOff>
    </xdr:from>
    <xdr:to>
      <xdr:col>9</xdr:col>
      <xdr:colOff>11206</xdr:colOff>
      <xdr:row>4</xdr:row>
      <xdr:rowOff>100853</xdr:rowOff>
    </xdr:to>
    <xdr:cxnSp macro="">
      <xdr:nvCxnSpPr>
        <xdr:cNvPr id="3" name="Straight Arrow Connector 2">
          <a:extLst>
            <a:ext uri="{FF2B5EF4-FFF2-40B4-BE49-F238E27FC236}">
              <a16:creationId xmlns:a16="http://schemas.microsoft.com/office/drawing/2014/main" id="{00000000-0008-0000-1B00-000003000000}"/>
            </a:ext>
          </a:extLst>
        </xdr:cNvPr>
        <xdr:cNvCxnSpPr/>
      </xdr:nvCxnSpPr>
      <xdr:spPr>
        <a:xfrm>
          <a:off x="11315700" y="891428"/>
          <a:ext cx="4164106" cy="0"/>
        </a:xfrm>
        <a:prstGeom prst="straightConnector1">
          <a:avLst/>
        </a:prstGeom>
        <a:ln>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xdr:col>
      <xdr:colOff>600634</xdr:colOff>
      <xdr:row>42</xdr:row>
      <xdr:rowOff>118783</xdr:rowOff>
    </xdr:from>
    <xdr:to>
      <xdr:col>5</xdr:col>
      <xdr:colOff>6723</xdr:colOff>
      <xdr:row>42</xdr:row>
      <xdr:rowOff>129989</xdr:rowOff>
    </xdr:to>
    <xdr:cxnSp macro="">
      <xdr:nvCxnSpPr>
        <xdr:cNvPr id="4" name="Straight Arrow Connector 3">
          <a:extLst>
            <a:ext uri="{FF2B5EF4-FFF2-40B4-BE49-F238E27FC236}">
              <a16:creationId xmlns:a16="http://schemas.microsoft.com/office/drawing/2014/main" id="{00000000-0008-0000-1B00-000004000000}"/>
            </a:ext>
          </a:extLst>
        </xdr:cNvPr>
        <xdr:cNvCxnSpPr/>
      </xdr:nvCxnSpPr>
      <xdr:spPr>
        <a:xfrm flipV="1">
          <a:off x="1210234" y="20978533"/>
          <a:ext cx="10112189" cy="11206"/>
        </a:xfrm>
        <a:prstGeom prst="straightConnector1">
          <a:avLst/>
        </a:prstGeom>
        <a:ln>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4</xdr:col>
      <xdr:colOff>8568017</xdr:colOff>
      <xdr:row>42</xdr:row>
      <xdr:rowOff>118783</xdr:rowOff>
    </xdr:from>
    <xdr:to>
      <xdr:col>9</xdr:col>
      <xdr:colOff>6723</xdr:colOff>
      <xdr:row>42</xdr:row>
      <xdr:rowOff>118783</xdr:rowOff>
    </xdr:to>
    <xdr:cxnSp macro="">
      <xdr:nvCxnSpPr>
        <xdr:cNvPr id="5" name="Straight Arrow Connector 4">
          <a:extLst>
            <a:ext uri="{FF2B5EF4-FFF2-40B4-BE49-F238E27FC236}">
              <a16:creationId xmlns:a16="http://schemas.microsoft.com/office/drawing/2014/main" id="{00000000-0008-0000-1B00-000005000000}"/>
            </a:ext>
          </a:extLst>
        </xdr:cNvPr>
        <xdr:cNvCxnSpPr/>
      </xdr:nvCxnSpPr>
      <xdr:spPr>
        <a:xfrm>
          <a:off x="11311217" y="20978533"/>
          <a:ext cx="4164106" cy="0"/>
        </a:xfrm>
        <a:prstGeom prst="straightConnector1">
          <a:avLst/>
        </a:prstGeom>
        <a:ln>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266700</xdr:colOff>
          <xdr:row>9</xdr:row>
          <xdr:rowOff>133350</xdr:rowOff>
        </xdr:from>
        <xdr:to>
          <xdr:col>3</xdr:col>
          <xdr:colOff>542925</xdr:colOff>
          <xdr:row>9</xdr:row>
          <xdr:rowOff>381000</xdr:rowOff>
        </xdr:to>
        <xdr:sp macro="" textlink="">
          <xdr:nvSpPr>
            <xdr:cNvPr id="37961" name="Check Box 73" hidden="1">
              <a:extLst>
                <a:ext uri="{63B3BB69-23CF-44E3-9099-C40C66FF867C}">
                  <a14:compatExt spid="_x0000_s37961"/>
                </a:ext>
                <a:ext uri="{FF2B5EF4-FFF2-40B4-BE49-F238E27FC236}">
                  <a16:creationId xmlns:a16="http://schemas.microsoft.com/office/drawing/2014/main" id="{00000000-0008-0000-1B00-00004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9</xdr:row>
          <xdr:rowOff>133350</xdr:rowOff>
        </xdr:from>
        <xdr:to>
          <xdr:col>6</xdr:col>
          <xdr:colOff>542925</xdr:colOff>
          <xdr:row>9</xdr:row>
          <xdr:rowOff>381000</xdr:rowOff>
        </xdr:to>
        <xdr:sp macro="" textlink="">
          <xdr:nvSpPr>
            <xdr:cNvPr id="37966" name="Check Box 78" hidden="1">
              <a:extLst>
                <a:ext uri="{63B3BB69-23CF-44E3-9099-C40C66FF867C}">
                  <a14:compatExt spid="_x0000_s37966"/>
                </a:ext>
                <a:ext uri="{FF2B5EF4-FFF2-40B4-BE49-F238E27FC236}">
                  <a16:creationId xmlns:a16="http://schemas.microsoft.com/office/drawing/2014/main" id="{00000000-0008-0000-1B00-00004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10</xdr:row>
          <xdr:rowOff>133350</xdr:rowOff>
        </xdr:from>
        <xdr:to>
          <xdr:col>6</xdr:col>
          <xdr:colOff>542925</xdr:colOff>
          <xdr:row>10</xdr:row>
          <xdr:rowOff>381000</xdr:rowOff>
        </xdr:to>
        <xdr:sp macro="" textlink="">
          <xdr:nvSpPr>
            <xdr:cNvPr id="37967" name="Check Box 79" hidden="1">
              <a:extLst>
                <a:ext uri="{63B3BB69-23CF-44E3-9099-C40C66FF867C}">
                  <a14:compatExt spid="_x0000_s37967"/>
                </a:ext>
                <a:ext uri="{FF2B5EF4-FFF2-40B4-BE49-F238E27FC236}">
                  <a16:creationId xmlns:a16="http://schemas.microsoft.com/office/drawing/2014/main" id="{00000000-0008-0000-1B00-00004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11</xdr:row>
          <xdr:rowOff>133350</xdr:rowOff>
        </xdr:from>
        <xdr:to>
          <xdr:col>6</xdr:col>
          <xdr:colOff>542925</xdr:colOff>
          <xdr:row>11</xdr:row>
          <xdr:rowOff>381000</xdr:rowOff>
        </xdr:to>
        <xdr:sp macro="" textlink="">
          <xdr:nvSpPr>
            <xdr:cNvPr id="37968" name="Check Box 80" hidden="1">
              <a:extLst>
                <a:ext uri="{63B3BB69-23CF-44E3-9099-C40C66FF867C}">
                  <a14:compatExt spid="_x0000_s37968"/>
                </a:ext>
                <a:ext uri="{FF2B5EF4-FFF2-40B4-BE49-F238E27FC236}">
                  <a16:creationId xmlns:a16="http://schemas.microsoft.com/office/drawing/2014/main" id="{00000000-0008-0000-1B00-00005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12</xdr:row>
          <xdr:rowOff>133350</xdr:rowOff>
        </xdr:from>
        <xdr:to>
          <xdr:col>6</xdr:col>
          <xdr:colOff>542925</xdr:colOff>
          <xdr:row>12</xdr:row>
          <xdr:rowOff>381000</xdr:rowOff>
        </xdr:to>
        <xdr:sp macro="" textlink="">
          <xdr:nvSpPr>
            <xdr:cNvPr id="37969" name="Check Box 81" hidden="1">
              <a:extLst>
                <a:ext uri="{63B3BB69-23CF-44E3-9099-C40C66FF867C}">
                  <a14:compatExt spid="_x0000_s37969"/>
                </a:ext>
                <a:ext uri="{FF2B5EF4-FFF2-40B4-BE49-F238E27FC236}">
                  <a16:creationId xmlns:a16="http://schemas.microsoft.com/office/drawing/2014/main" id="{00000000-0008-0000-1B00-00005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13</xdr:row>
          <xdr:rowOff>133350</xdr:rowOff>
        </xdr:from>
        <xdr:to>
          <xdr:col>6</xdr:col>
          <xdr:colOff>542925</xdr:colOff>
          <xdr:row>13</xdr:row>
          <xdr:rowOff>381000</xdr:rowOff>
        </xdr:to>
        <xdr:sp macro="" textlink="">
          <xdr:nvSpPr>
            <xdr:cNvPr id="37970" name="Check Box 82" hidden="1">
              <a:extLst>
                <a:ext uri="{63B3BB69-23CF-44E3-9099-C40C66FF867C}">
                  <a14:compatExt spid="_x0000_s37970"/>
                </a:ext>
                <a:ext uri="{FF2B5EF4-FFF2-40B4-BE49-F238E27FC236}">
                  <a16:creationId xmlns:a16="http://schemas.microsoft.com/office/drawing/2014/main" id="{00000000-0008-0000-1B00-00005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14</xdr:row>
          <xdr:rowOff>133350</xdr:rowOff>
        </xdr:from>
        <xdr:to>
          <xdr:col>6</xdr:col>
          <xdr:colOff>542925</xdr:colOff>
          <xdr:row>14</xdr:row>
          <xdr:rowOff>381000</xdr:rowOff>
        </xdr:to>
        <xdr:sp macro="" textlink="">
          <xdr:nvSpPr>
            <xdr:cNvPr id="37971" name="Check Box 83" hidden="1">
              <a:extLst>
                <a:ext uri="{63B3BB69-23CF-44E3-9099-C40C66FF867C}">
                  <a14:compatExt spid="_x0000_s37971"/>
                </a:ext>
                <a:ext uri="{FF2B5EF4-FFF2-40B4-BE49-F238E27FC236}">
                  <a16:creationId xmlns:a16="http://schemas.microsoft.com/office/drawing/2014/main" id="{00000000-0008-0000-1B00-00005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15</xdr:row>
          <xdr:rowOff>133350</xdr:rowOff>
        </xdr:from>
        <xdr:to>
          <xdr:col>6</xdr:col>
          <xdr:colOff>542925</xdr:colOff>
          <xdr:row>15</xdr:row>
          <xdr:rowOff>381000</xdr:rowOff>
        </xdr:to>
        <xdr:sp macro="" textlink="">
          <xdr:nvSpPr>
            <xdr:cNvPr id="37972" name="Check Box 84" hidden="1">
              <a:extLst>
                <a:ext uri="{63B3BB69-23CF-44E3-9099-C40C66FF867C}">
                  <a14:compatExt spid="_x0000_s37972"/>
                </a:ext>
                <a:ext uri="{FF2B5EF4-FFF2-40B4-BE49-F238E27FC236}">
                  <a16:creationId xmlns:a16="http://schemas.microsoft.com/office/drawing/2014/main" id="{00000000-0008-0000-1B00-00005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16</xdr:row>
          <xdr:rowOff>133350</xdr:rowOff>
        </xdr:from>
        <xdr:to>
          <xdr:col>6</xdr:col>
          <xdr:colOff>542925</xdr:colOff>
          <xdr:row>16</xdr:row>
          <xdr:rowOff>381000</xdr:rowOff>
        </xdr:to>
        <xdr:sp macro="" textlink="">
          <xdr:nvSpPr>
            <xdr:cNvPr id="37973" name="Check Box 85" hidden="1">
              <a:extLst>
                <a:ext uri="{63B3BB69-23CF-44E3-9099-C40C66FF867C}">
                  <a14:compatExt spid="_x0000_s37973"/>
                </a:ext>
                <a:ext uri="{FF2B5EF4-FFF2-40B4-BE49-F238E27FC236}">
                  <a16:creationId xmlns:a16="http://schemas.microsoft.com/office/drawing/2014/main" id="{00000000-0008-0000-1B00-00005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17</xdr:row>
          <xdr:rowOff>133350</xdr:rowOff>
        </xdr:from>
        <xdr:to>
          <xdr:col>6</xdr:col>
          <xdr:colOff>542925</xdr:colOff>
          <xdr:row>17</xdr:row>
          <xdr:rowOff>381000</xdr:rowOff>
        </xdr:to>
        <xdr:sp macro="" textlink="">
          <xdr:nvSpPr>
            <xdr:cNvPr id="37974" name="Check Box 86" hidden="1">
              <a:extLst>
                <a:ext uri="{63B3BB69-23CF-44E3-9099-C40C66FF867C}">
                  <a14:compatExt spid="_x0000_s37974"/>
                </a:ext>
                <a:ext uri="{FF2B5EF4-FFF2-40B4-BE49-F238E27FC236}">
                  <a16:creationId xmlns:a16="http://schemas.microsoft.com/office/drawing/2014/main" id="{00000000-0008-0000-1B00-00005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18</xdr:row>
          <xdr:rowOff>133350</xdr:rowOff>
        </xdr:from>
        <xdr:to>
          <xdr:col>6</xdr:col>
          <xdr:colOff>542925</xdr:colOff>
          <xdr:row>18</xdr:row>
          <xdr:rowOff>381000</xdr:rowOff>
        </xdr:to>
        <xdr:sp macro="" textlink="">
          <xdr:nvSpPr>
            <xdr:cNvPr id="37975" name="Check Box 87" hidden="1">
              <a:extLst>
                <a:ext uri="{63B3BB69-23CF-44E3-9099-C40C66FF867C}">
                  <a14:compatExt spid="_x0000_s37975"/>
                </a:ext>
                <a:ext uri="{FF2B5EF4-FFF2-40B4-BE49-F238E27FC236}">
                  <a16:creationId xmlns:a16="http://schemas.microsoft.com/office/drawing/2014/main" id="{00000000-0008-0000-1B00-00005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19</xdr:row>
          <xdr:rowOff>133350</xdr:rowOff>
        </xdr:from>
        <xdr:to>
          <xdr:col>6</xdr:col>
          <xdr:colOff>542925</xdr:colOff>
          <xdr:row>19</xdr:row>
          <xdr:rowOff>381000</xdr:rowOff>
        </xdr:to>
        <xdr:sp macro="" textlink="">
          <xdr:nvSpPr>
            <xdr:cNvPr id="37976" name="Check Box 88" hidden="1">
              <a:extLst>
                <a:ext uri="{63B3BB69-23CF-44E3-9099-C40C66FF867C}">
                  <a14:compatExt spid="_x0000_s37976"/>
                </a:ext>
                <a:ext uri="{FF2B5EF4-FFF2-40B4-BE49-F238E27FC236}">
                  <a16:creationId xmlns:a16="http://schemas.microsoft.com/office/drawing/2014/main" id="{00000000-0008-0000-1B00-00005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20</xdr:row>
          <xdr:rowOff>133350</xdr:rowOff>
        </xdr:from>
        <xdr:to>
          <xdr:col>6</xdr:col>
          <xdr:colOff>542925</xdr:colOff>
          <xdr:row>20</xdr:row>
          <xdr:rowOff>381000</xdr:rowOff>
        </xdr:to>
        <xdr:sp macro="" textlink="">
          <xdr:nvSpPr>
            <xdr:cNvPr id="37977" name="Check Box 89" hidden="1">
              <a:extLst>
                <a:ext uri="{63B3BB69-23CF-44E3-9099-C40C66FF867C}">
                  <a14:compatExt spid="_x0000_s37977"/>
                </a:ext>
                <a:ext uri="{FF2B5EF4-FFF2-40B4-BE49-F238E27FC236}">
                  <a16:creationId xmlns:a16="http://schemas.microsoft.com/office/drawing/2014/main" id="{00000000-0008-0000-1B00-00005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133350</xdr:rowOff>
        </xdr:from>
        <xdr:to>
          <xdr:col>6</xdr:col>
          <xdr:colOff>542925</xdr:colOff>
          <xdr:row>21</xdr:row>
          <xdr:rowOff>381000</xdr:rowOff>
        </xdr:to>
        <xdr:sp macro="" textlink="">
          <xdr:nvSpPr>
            <xdr:cNvPr id="37978" name="Check Box 90" hidden="1">
              <a:extLst>
                <a:ext uri="{63B3BB69-23CF-44E3-9099-C40C66FF867C}">
                  <a14:compatExt spid="_x0000_s37978"/>
                </a:ext>
                <a:ext uri="{FF2B5EF4-FFF2-40B4-BE49-F238E27FC236}">
                  <a16:creationId xmlns:a16="http://schemas.microsoft.com/office/drawing/2014/main" id="{00000000-0008-0000-1B00-00005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22</xdr:row>
          <xdr:rowOff>133350</xdr:rowOff>
        </xdr:from>
        <xdr:to>
          <xdr:col>6</xdr:col>
          <xdr:colOff>542925</xdr:colOff>
          <xdr:row>22</xdr:row>
          <xdr:rowOff>381000</xdr:rowOff>
        </xdr:to>
        <xdr:sp macro="" textlink="">
          <xdr:nvSpPr>
            <xdr:cNvPr id="37979" name="Check Box 91" hidden="1">
              <a:extLst>
                <a:ext uri="{63B3BB69-23CF-44E3-9099-C40C66FF867C}">
                  <a14:compatExt spid="_x0000_s37979"/>
                </a:ext>
                <a:ext uri="{FF2B5EF4-FFF2-40B4-BE49-F238E27FC236}">
                  <a16:creationId xmlns:a16="http://schemas.microsoft.com/office/drawing/2014/main" id="{00000000-0008-0000-1B00-00005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23</xdr:row>
          <xdr:rowOff>133350</xdr:rowOff>
        </xdr:from>
        <xdr:to>
          <xdr:col>6</xdr:col>
          <xdr:colOff>542925</xdr:colOff>
          <xdr:row>23</xdr:row>
          <xdr:rowOff>381000</xdr:rowOff>
        </xdr:to>
        <xdr:sp macro="" textlink="">
          <xdr:nvSpPr>
            <xdr:cNvPr id="37980" name="Check Box 92" hidden="1">
              <a:extLst>
                <a:ext uri="{63B3BB69-23CF-44E3-9099-C40C66FF867C}">
                  <a14:compatExt spid="_x0000_s37980"/>
                </a:ext>
                <a:ext uri="{FF2B5EF4-FFF2-40B4-BE49-F238E27FC236}">
                  <a16:creationId xmlns:a16="http://schemas.microsoft.com/office/drawing/2014/main" id="{00000000-0008-0000-1B00-00005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24</xdr:row>
          <xdr:rowOff>133350</xdr:rowOff>
        </xdr:from>
        <xdr:to>
          <xdr:col>6</xdr:col>
          <xdr:colOff>542925</xdr:colOff>
          <xdr:row>24</xdr:row>
          <xdr:rowOff>381000</xdr:rowOff>
        </xdr:to>
        <xdr:sp macro="" textlink="">
          <xdr:nvSpPr>
            <xdr:cNvPr id="37981" name="Check Box 93" hidden="1">
              <a:extLst>
                <a:ext uri="{63B3BB69-23CF-44E3-9099-C40C66FF867C}">
                  <a14:compatExt spid="_x0000_s37981"/>
                </a:ext>
                <a:ext uri="{FF2B5EF4-FFF2-40B4-BE49-F238E27FC236}">
                  <a16:creationId xmlns:a16="http://schemas.microsoft.com/office/drawing/2014/main" id="{00000000-0008-0000-1B00-00005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25</xdr:row>
          <xdr:rowOff>133350</xdr:rowOff>
        </xdr:from>
        <xdr:to>
          <xdr:col>6</xdr:col>
          <xdr:colOff>542925</xdr:colOff>
          <xdr:row>25</xdr:row>
          <xdr:rowOff>381000</xdr:rowOff>
        </xdr:to>
        <xdr:sp macro="" textlink="">
          <xdr:nvSpPr>
            <xdr:cNvPr id="37982" name="Check Box 94" hidden="1">
              <a:extLst>
                <a:ext uri="{63B3BB69-23CF-44E3-9099-C40C66FF867C}">
                  <a14:compatExt spid="_x0000_s37982"/>
                </a:ext>
                <a:ext uri="{FF2B5EF4-FFF2-40B4-BE49-F238E27FC236}">
                  <a16:creationId xmlns:a16="http://schemas.microsoft.com/office/drawing/2014/main" id="{00000000-0008-0000-1B00-00005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26</xdr:row>
          <xdr:rowOff>133350</xdr:rowOff>
        </xdr:from>
        <xdr:to>
          <xdr:col>6</xdr:col>
          <xdr:colOff>542925</xdr:colOff>
          <xdr:row>26</xdr:row>
          <xdr:rowOff>381000</xdr:rowOff>
        </xdr:to>
        <xdr:sp macro="" textlink="">
          <xdr:nvSpPr>
            <xdr:cNvPr id="37983" name="Check Box 95" hidden="1">
              <a:extLst>
                <a:ext uri="{63B3BB69-23CF-44E3-9099-C40C66FF867C}">
                  <a14:compatExt spid="_x0000_s37983"/>
                </a:ext>
                <a:ext uri="{FF2B5EF4-FFF2-40B4-BE49-F238E27FC236}">
                  <a16:creationId xmlns:a16="http://schemas.microsoft.com/office/drawing/2014/main" id="{00000000-0008-0000-1B00-00005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27</xdr:row>
          <xdr:rowOff>133350</xdr:rowOff>
        </xdr:from>
        <xdr:to>
          <xdr:col>6</xdr:col>
          <xdr:colOff>542925</xdr:colOff>
          <xdr:row>27</xdr:row>
          <xdr:rowOff>381000</xdr:rowOff>
        </xdr:to>
        <xdr:sp macro="" textlink="">
          <xdr:nvSpPr>
            <xdr:cNvPr id="37984" name="Check Box 96" hidden="1">
              <a:extLst>
                <a:ext uri="{63B3BB69-23CF-44E3-9099-C40C66FF867C}">
                  <a14:compatExt spid="_x0000_s37984"/>
                </a:ext>
                <a:ext uri="{FF2B5EF4-FFF2-40B4-BE49-F238E27FC236}">
                  <a16:creationId xmlns:a16="http://schemas.microsoft.com/office/drawing/2014/main" id="{00000000-0008-0000-1B00-00006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28</xdr:row>
          <xdr:rowOff>133350</xdr:rowOff>
        </xdr:from>
        <xdr:to>
          <xdr:col>6</xdr:col>
          <xdr:colOff>542925</xdr:colOff>
          <xdr:row>28</xdr:row>
          <xdr:rowOff>381000</xdr:rowOff>
        </xdr:to>
        <xdr:sp macro="" textlink="">
          <xdr:nvSpPr>
            <xdr:cNvPr id="37985" name="Check Box 97" hidden="1">
              <a:extLst>
                <a:ext uri="{63B3BB69-23CF-44E3-9099-C40C66FF867C}">
                  <a14:compatExt spid="_x0000_s37985"/>
                </a:ext>
                <a:ext uri="{FF2B5EF4-FFF2-40B4-BE49-F238E27FC236}">
                  <a16:creationId xmlns:a16="http://schemas.microsoft.com/office/drawing/2014/main" id="{00000000-0008-0000-1B00-00006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29</xdr:row>
          <xdr:rowOff>133350</xdr:rowOff>
        </xdr:from>
        <xdr:to>
          <xdr:col>6</xdr:col>
          <xdr:colOff>542925</xdr:colOff>
          <xdr:row>29</xdr:row>
          <xdr:rowOff>381000</xdr:rowOff>
        </xdr:to>
        <xdr:sp macro="" textlink="">
          <xdr:nvSpPr>
            <xdr:cNvPr id="37986" name="Check Box 98" hidden="1">
              <a:extLst>
                <a:ext uri="{63B3BB69-23CF-44E3-9099-C40C66FF867C}">
                  <a14:compatExt spid="_x0000_s37986"/>
                </a:ext>
                <a:ext uri="{FF2B5EF4-FFF2-40B4-BE49-F238E27FC236}">
                  <a16:creationId xmlns:a16="http://schemas.microsoft.com/office/drawing/2014/main" id="{00000000-0008-0000-1B00-00006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133350</xdr:rowOff>
        </xdr:from>
        <xdr:to>
          <xdr:col>6</xdr:col>
          <xdr:colOff>542925</xdr:colOff>
          <xdr:row>30</xdr:row>
          <xdr:rowOff>381000</xdr:rowOff>
        </xdr:to>
        <xdr:sp macro="" textlink="">
          <xdr:nvSpPr>
            <xdr:cNvPr id="37987" name="Check Box 99" hidden="1">
              <a:extLst>
                <a:ext uri="{63B3BB69-23CF-44E3-9099-C40C66FF867C}">
                  <a14:compatExt spid="_x0000_s37987"/>
                </a:ext>
                <a:ext uri="{FF2B5EF4-FFF2-40B4-BE49-F238E27FC236}">
                  <a16:creationId xmlns:a16="http://schemas.microsoft.com/office/drawing/2014/main" id="{00000000-0008-0000-1B00-00006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31</xdr:row>
          <xdr:rowOff>133350</xdr:rowOff>
        </xdr:from>
        <xdr:to>
          <xdr:col>6</xdr:col>
          <xdr:colOff>542925</xdr:colOff>
          <xdr:row>31</xdr:row>
          <xdr:rowOff>381000</xdr:rowOff>
        </xdr:to>
        <xdr:sp macro="" textlink="">
          <xdr:nvSpPr>
            <xdr:cNvPr id="37988" name="Check Box 100" hidden="1">
              <a:extLst>
                <a:ext uri="{63B3BB69-23CF-44E3-9099-C40C66FF867C}">
                  <a14:compatExt spid="_x0000_s37988"/>
                </a:ext>
                <a:ext uri="{FF2B5EF4-FFF2-40B4-BE49-F238E27FC236}">
                  <a16:creationId xmlns:a16="http://schemas.microsoft.com/office/drawing/2014/main" id="{00000000-0008-0000-1B00-00006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32</xdr:row>
          <xdr:rowOff>133350</xdr:rowOff>
        </xdr:from>
        <xdr:to>
          <xdr:col>6</xdr:col>
          <xdr:colOff>542925</xdr:colOff>
          <xdr:row>32</xdr:row>
          <xdr:rowOff>381000</xdr:rowOff>
        </xdr:to>
        <xdr:sp macro="" textlink="">
          <xdr:nvSpPr>
            <xdr:cNvPr id="37989" name="Check Box 101" hidden="1">
              <a:extLst>
                <a:ext uri="{63B3BB69-23CF-44E3-9099-C40C66FF867C}">
                  <a14:compatExt spid="_x0000_s37989"/>
                </a:ext>
                <a:ext uri="{FF2B5EF4-FFF2-40B4-BE49-F238E27FC236}">
                  <a16:creationId xmlns:a16="http://schemas.microsoft.com/office/drawing/2014/main" id="{00000000-0008-0000-1B00-00006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33</xdr:row>
          <xdr:rowOff>133350</xdr:rowOff>
        </xdr:from>
        <xdr:to>
          <xdr:col>6</xdr:col>
          <xdr:colOff>542925</xdr:colOff>
          <xdr:row>33</xdr:row>
          <xdr:rowOff>381000</xdr:rowOff>
        </xdr:to>
        <xdr:sp macro="" textlink="">
          <xdr:nvSpPr>
            <xdr:cNvPr id="37990" name="Check Box 102" hidden="1">
              <a:extLst>
                <a:ext uri="{63B3BB69-23CF-44E3-9099-C40C66FF867C}">
                  <a14:compatExt spid="_x0000_s37990"/>
                </a:ext>
                <a:ext uri="{FF2B5EF4-FFF2-40B4-BE49-F238E27FC236}">
                  <a16:creationId xmlns:a16="http://schemas.microsoft.com/office/drawing/2014/main" id="{00000000-0008-0000-1B00-00006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34</xdr:row>
          <xdr:rowOff>133350</xdr:rowOff>
        </xdr:from>
        <xdr:to>
          <xdr:col>6</xdr:col>
          <xdr:colOff>542925</xdr:colOff>
          <xdr:row>34</xdr:row>
          <xdr:rowOff>381000</xdr:rowOff>
        </xdr:to>
        <xdr:sp macro="" textlink="">
          <xdr:nvSpPr>
            <xdr:cNvPr id="37991" name="Check Box 103" hidden="1">
              <a:extLst>
                <a:ext uri="{63B3BB69-23CF-44E3-9099-C40C66FF867C}">
                  <a14:compatExt spid="_x0000_s37991"/>
                </a:ext>
                <a:ext uri="{FF2B5EF4-FFF2-40B4-BE49-F238E27FC236}">
                  <a16:creationId xmlns:a16="http://schemas.microsoft.com/office/drawing/2014/main" id="{00000000-0008-0000-1B00-00006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133350</xdr:rowOff>
        </xdr:from>
        <xdr:to>
          <xdr:col>6</xdr:col>
          <xdr:colOff>542925</xdr:colOff>
          <xdr:row>35</xdr:row>
          <xdr:rowOff>381000</xdr:rowOff>
        </xdr:to>
        <xdr:sp macro="" textlink="">
          <xdr:nvSpPr>
            <xdr:cNvPr id="37992" name="Check Box 104" hidden="1">
              <a:extLst>
                <a:ext uri="{63B3BB69-23CF-44E3-9099-C40C66FF867C}">
                  <a14:compatExt spid="_x0000_s37992"/>
                </a:ext>
                <a:ext uri="{FF2B5EF4-FFF2-40B4-BE49-F238E27FC236}">
                  <a16:creationId xmlns:a16="http://schemas.microsoft.com/office/drawing/2014/main" id="{00000000-0008-0000-1B00-00006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36</xdr:row>
          <xdr:rowOff>133350</xdr:rowOff>
        </xdr:from>
        <xdr:to>
          <xdr:col>6</xdr:col>
          <xdr:colOff>542925</xdr:colOff>
          <xdr:row>36</xdr:row>
          <xdr:rowOff>381000</xdr:rowOff>
        </xdr:to>
        <xdr:sp macro="" textlink="">
          <xdr:nvSpPr>
            <xdr:cNvPr id="37993" name="Check Box 105" hidden="1">
              <a:extLst>
                <a:ext uri="{63B3BB69-23CF-44E3-9099-C40C66FF867C}">
                  <a14:compatExt spid="_x0000_s37993"/>
                </a:ext>
                <a:ext uri="{FF2B5EF4-FFF2-40B4-BE49-F238E27FC236}">
                  <a16:creationId xmlns:a16="http://schemas.microsoft.com/office/drawing/2014/main" id="{00000000-0008-0000-1B00-00006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37</xdr:row>
          <xdr:rowOff>133350</xdr:rowOff>
        </xdr:from>
        <xdr:to>
          <xdr:col>6</xdr:col>
          <xdr:colOff>542925</xdr:colOff>
          <xdr:row>37</xdr:row>
          <xdr:rowOff>381000</xdr:rowOff>
        </xdr:to>
        <xdr:sp macro="" textlink="">
          <xdr:nvSpPr>
            <xdr:cNvPr id="37994" name="Check Box 106" hidden="1">
              <a:extLst>
                <a:ext uri="{63B3BB69-23CF-44E3-9099-C40C66FF867C}">
                  <a14:compatExt spid="_x0000_s37994"/>
                </a:ext>
                <a:ext uri="{FF2B5EF4-FFF2-40B4-BE49-F238E27FC236}">
                  <a16:creationId xmlns:a16="http://schemas.microsoft.com/office/drawing/2014/main" id="{00000000-0008-0000-1B00-00006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38</xdr:row>
          <xdr:rowOff>133350</xdr:rowOff>
        </xdr:from>
        <xdr:to>
          <xdr:col>6</xdr:col>
          <xdr:colOff>542925</xdr:colOff>
          <xdr:row>38</xdr:row>
          <xdr:rowOff>381000</xdr:rowOff>
        </xdr:to>
        <xdr:sp macro="" textlink="">
          <xdr:nvSpPr>
            <xdr:cNvPr id="37995" name="Check Box 107" hidden="1">
              <a:extLst>
                <a:ext uri="{63B3BB69-23CF-44E3-9099-C40C66FF867C}">
                  <a14:compatExt spid="_x0000_s37995"/>
                </a:ext>
                <a:ext uri="{FF2B5EF4-FFF2-40B4-BE49-F238E27FC236}">
                  <a16:creationId xmlns:a16="http://schemas.microsoft.com/office/drawing/2014/main" id="{00000000-0008-0000-1B00-00006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47</xdr:row>
          <xdr:rowOff>133350</xdr:rowOff>
        </xdr:from>
        <xdr:to>
          <xdr:col>6</xdr:col>
          <xdr:colOff>542925</xdr:colOff>
          <xdr:row>47</xdr:row>
          <xdr:rowOff>381000</xdr:rowOff>
        </xdr:to>
        <xdr:sp macro="" textlink="">
          <xdr:nvSpPr>
            <xdr:cNvPr id="37996" name="Check Box 108" hidden="1">
              <a:extLst>
                <a:ext uri="{63B3BB69-23CF-44E3-9099-C40C66FF867C}">
                  <a14:compatExt spid="_x0000_s37996"/>
                </a:ext>
                <a:ext uri="{FF2B5EF4-FFF2-40B4-BE49-F238E27FC236}">
                  <a16:creationId xmlns:a16="http://schemas.microsoft.com/office/drawing/2014/main" id="{00000000-0008-0000-1B00-00006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48</xdr:row>
          <xdr:rowOff>133350</xdr:rowOff>
        </xdr:from>
        <xdr:to>
          <xdr:col>6</xdr:col>
          <xdr:colOff>542925</xdr:colOff>
          <xdr:row>48</xdr:row>
          <xdr:rowOff>381000</xdr:rowOff>
        </xdr:to>
        <xdr:sp macro="" textlink="">
          <xdr:nvSpPr>
            <xdr:cNvPr id="37997" name="Check Box 109" hidden="1">
              <a:extLst>
                <a:ext uri="{63B3BB69-23CF-44E3-9099-C40C66FF867C}">
                  <a14:compatExt spid="_x0000_s37997"/>
                </a:ext>
                <a:ext uri="{FF2B5EF4-FFF2-40B4-BE49-F238E27FC236}">
                  <a16:creationId xmlns:a16="http://schemas.microsoft.com/office/drawing/2014/main" id="{00000000-0008-0000-1B00-00006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49</xdr:row>
          <xdr:rowOff>133350</xdr:rowOff>
        </xdr:from>
        <xdr:to>
          <xdr:col>6</xdr:col>
          <xdr:colOff>542925</xdr:colOff>
          <xdr:row>49</xdr:row>
          <xdr:rowOff>381000</xdr:rowOff>
        </xdr:to>
        <xdr:sp macro="" textlink="">
          <xdr:nvSpPr>
            <xdr:cNvPr id="37998" name="Check Box 110" hidden="1">
              <a:extLst>
                <a:ext uri="{63B3BB69-23CF-44E3-9099-C40C66FF867C}">
                  <a14:compatExt spid="_x0000_s37998"/>
                </a:ext>
                <a:ext uri="{FF2B5EF4-FFF2-40B4-BE49-F238E27FC236}">
                  <a16:creationId xmlns:a16="http://schemas.microsoft.com/office/drawing/2014/main" id="{00000000-0008-0000-1B00-00006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50</xdr:row>
          <xdr:rowOff>133350</xdr:rowOff>
        </xdr:from>
        <xdr:to>
          <xdr:col>6</xdr:col>
          <xdr:colOff>542925</xdr:colOff>
          <xdr:row>50</xdr:row>
          <xdr:rowOff>381000</xdr:rowOff>
        </xdr:to>
        <xdr:sp macro="" textlink="">
          <xdr:nvSpPr>
            <xdr:cNvPr id="37999" name="Check Box 111" hidden="1">
              <a:extLst>
                <a:ext uri="{63B3BB69-23CF-44E3-9099-C40C66FF867C}">
                  <a14:compatExt spid="_x0000_s37999"/>
                </a:ext>
                <a:ext uri="{FF2B5EF4-FFF2-40B4-BE49-F238E27FC236}">
                  <a16:creationId xmlns:a16="http://schemas.microsoft.com/office/drawing/2014/main" id="{00000000-0008-0000-1B00-00006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51</xdr:row>
          <xdr:rowOff>133350</xdr:rowOff>
        </xdr:from>
        <xdr:to>
          <xdr:col>6</xdr:col>
          <xdr:colOff>542925</xdr:colOff>
          <xdr:row>51</xdr:row>
          <xdr:rowOff>381000</xdr:rowOff>
        </xdr:to>
        <xdr:sp macro="" textlink="">
          <xdr:nvSpPr>
            <xdr:cNvPr id="38000" name="Check Box 112" hidden="1">
              <a:extLst>
                <a:ext uri="{63B3BB69-23CF-44E3-9099-C40C66FF867C}">
                  <a14:compatExt spid="_x0000_s38000"/>
                </a:ext>
                <a:ext uri="{FF2B5EF4-FFF2-40B4-BE49-F238E27FC236}">
                  <a16:creationId xmlns:a16="http://schemas.microsoft.com/office/drawing/2014/main" id="{00000000-0008-0000-1B00-00007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10</xdr:row>
          <xdr:rowOff>133350</xdr:rowOff>
        </xdr:from>
        <xdr:to>
          <xdr:col>3</xdr:col>
          <xdr:colOff>542925</xdr:colOff>
          <xdr:row>10</xdr:row>
          <xdr:rowOff>381000</xdr:rowOff>
        </xdr:to>
        <xdr:sp macro="" textlink="">
          <xdr:nvSpPr>
            <xdr:cNvPr id="38001" name="Check Box 113" hidden="1">
              <a:extLst>
                <a:ext uri="{63B3BB69-23CF-44E3-9099-C40C66FF867C}">
                  <a14:compatExt spid="_x0000_s38001"/>
                </a:ext>
                <a:ext uri="{FF2B5EF4-FFF2-40B4-BE49-F238E27FC236}">
                  <a16:creationId xmlns:a16="http://schemas.microsoft.com/office/drawing/2014/main" id="{00000000-0008-0000-1B00-00007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xdr:row>
          <xdr:rowOff>133350</xdr:rowOff>
        </xdr:from>
        <xdr:to>
          <xdr:col>3</xdr:col>
          <xdr:colOff>542925</xdr:colOff>
          <xdr:row>11</xdr:row>
          <xdr:rowOff>381000</xdr:rowOff>
        </xdr:to>
        <xdr:sp macro="" textlink="">
          <xdr:nvSpPr>
            <xdr:cNvPr id="38002" name="Check Box 114" hidden="1">
              <a:extLst>
                <a:ext uri="{63B3BB69-23CF-44E3-9099-C40C66FF867C}">
                  <a14:compatExt spid="_x0000_s38002"/>
                </a:ext>
                <a:ext uri="{FF2B5EF4-FFF2-40B4-BE49-F238E27FC236}">
                  <a16:creationId xmlns:a16="http://schemas.microsoft.com/office/drawing/2014/main" id="{00000000-0008-0000-1B00-00007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12</xdr:row>
          <xdr:rowOff>133350</xdr:rowOff>
        </xdr:from>
        <xdr:to>
          <xdr:col>3</xdr:col>
          <xdr:colOff>542925</xdr:colOff>
          <xdr:row>12</xdr:row>
          <xdr:rowOff>381000</xdr:rowOff>
        </xdr:to>
        <xdr:sp macro="" textlink="">
          <xdr:nvSpPr>
            <xdr:cNvPr id="38003" name="Check Box 115" hidden="1">
              <a:extLst>
                <a:ext uri="{63B3BB69-23CF-44E3-9099-C40C66FF867C}">
                  <a14:compatExt spid="_x0000_s38003"/>
                </a:ext>
                <a:ext uri="{FF2B5EF4-FFF2-40B4-BE49-F238E27FC236}">
                  <a16:creationId xmlns:a16="http://schemas.microsoft.com/office/drawing/2014/main" id="{00000000-0008-0000-1B00-00007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13</xdr:row>
          <xdr:rowOff>133350</xdr:rowOff>
        </xdr:from>
        <xdr:to>
          <xdr:col>3</xdr:col>
          <xdr:colOff>542925</xdr:colOff>
          <xdr:row>13</xdr:row>
          <xdr:rowOff>381000</xdr:rowOff>
        </xdr:to>
        <xdr:sp macro="" textlink="">
          <xdr:nvSpPr>
            <xdr:cNvPr id="38004" name="Check Box 116" hidden="1">
              <a:extLst>
                <a:ext uri="{63B3BB69-23CF-44E3-9099-C40C66FF867C}">
                  <a14:compatExt spid="_x0000_s38004"/>
                </a:ext>
                <a:ext uri="{FF2B5EF4-FFF2-40B4-BE49-F238E27FC236}">
                  <a16:creationId xmlns:a16="http://schemas.microsoft.com/office/drawing/2014/main" id="{00000000-0008-0000-1B00-00007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14</xdr:row>
          <xdr:rowOff>133350</xdr:rowOff>
        </xdr:from>
        <xdr:to>
          <xdr:col>3</xdr:col>
          <xdr:colOff>542925</xdr:colOff>
          <xdr:row>14</xdr:row>
          <xdr:rowOff>381000</xdr:rowOff>
        </xdr:to>
        <xdr:sp macro="" textlink="">
          <xdr:nvSpPr>
            <xdr:cNvPr id="38005" name="Check Box 117" hidden="1">
              <a:extLst>
                <a:ext uri="{63B3BB69-23CF-44E3-9099-C40C66FF867C}">
                  <a14:compatExt spid="_x0000_s38005"/>
                </a:ext>
                <a:ext uri="{FF2B5EF4-FFF2-40B4-BE49-F238E27FC236}">
                  <a16:creationId xmlns:a16="http://schemas.microsoft.com/office/drawing/2014/main" id="{00000000-0008-0000-1B00-00007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15</xdr:row>
          <xdr:rowOff>133350</xdr:rowOff>
        </xdr:from>
        <xdr:to>
          <xdr:col>3</xdr:col>
          <xdr:colOff>542925</xdr:colOff>
          <xdr:row>15</xdr:row>
          <xdr:rowOff>381000</xdr:rowOff>
        </xdr:to>
        <xdr:sp macro="" textlink="">
          <xdr:nvSpPr>
            <xdr:cNvPr id="38006" name="Check Box 118" hidden="1">
              <a:extLst>
                <a:ext uri="{63B3BB69-23CF-44E3-9099-C40C66FF867C}">
                  <a14:compatExt spid="_x0000_s38006"/>
                </a:ext>
                <a:ext uri="{FF2B5EF4-FFF2-40B4-BE49-F238E27FC236}">
                  <a16:creationId xmlns:a16="http://schemas.microsoft.com/office/drawing/2014/main" id="{00000000-0008-0000-1B00-00007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16</xdr:row>
          <xdr:rowOff>133350</xdr:rowOff>
        </xdr:from>
        <xdr:to>
          <xdr:col>3</xdr:col>
          <xdr:colOff>542925</xdr:colOff>
          <xdr:row>16</xdr:row>
          <xdr:rowOff>381000</xdr:rowOff>
        </xdr:to>
        <xdr:sp macro="" textlink="">
          <xdr:nvSpPr>
            <xdr:cNvPr id="38007" name="Check Box 119" hidden="1">
              <a:extLst>
                <a:ext uri="{63B3BB69-23CF-44E3-9099-C40C66FF867C}">
                  <a14:compatExt spid="_x0000_s38007"/>
                </a:ext>
                <a:ext uri="{FF2B5EF4-FFF2-40B4-BE49-F238E27FC236}">
                  <a16:creationId xmlns:a16="http://schemas.microsoft.com/office/drawing/2014/main" id="{00000000-0008-0000-1B00-00007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17</xdr:row>
          <xdr:rowOff>133350</xdr:rowOff>
        </xdr:from>
        <xdr:to>
          <xdr:col>3</xdr:col>
          <xdr:colOff>542925</xdr:colOff>
          <xdr:row>17</xdr:row>
          <xdr:rowOff>381000</xdr:rowOff>
        </xdr:to>
        <xdr:sp macro="" textlink="">
          <xdr:nvSpPr>
            <xdr:cNvPr id="38008" name="Check Box 120" hidden="1">
              <a:extLst>
                <a:ext uri="{63B3BB69-23CF-44E3-9099-C40C66FF867C}">
                  <a14:compatExt spid="_x0000_s38008"/>
                </a:ext>
                <a:ext uri="{FF2B5EF4-FFF2-40B4-BE49-F238E27FC236}">
                  <a16:creationId xmlns:a16="http://schemas.microsoft.com/office/drawing/2014/main" id="{00000000-0008-0000-1B00-00007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18</xdr:row>
          <xdr:rowOff>133350</xdr:rowOff>
        </xdr:from>
        <xdr:to>
          <xdr:col>3</xdr:col>
          <xdr:colOff>542925</xdr:colOff>
          <xdr:row>18</xdr:row>
          <xdr:rowOff>381000</xdr:rowOff>
        </xdr:to>
        <xdr:sp macro="" textlink="">
          <xdr:nvSpPr>
            <xdr:cNvPr id="38009" name="Check Box 121" hidden="1">
              <a:extLst>
                <a:ext uri="{63B3BB69-23CF-44E3-9099-C40C66FF867C}">
                  <a14:compatExt spid="_x0000_s38009"/>
                </a:ext>
                <a:ext uri="{FF2B5EF4-FFF2-40B4-BE49-F238E27FC236}">
                  <a16:creationId xmlns:a16="http://schemas.microsoft.com/office/drawing/2014/main" id="{00000000-0008-0000-1B00-00007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19</xdr:row>
          <xdr:rowOff>133350</xdr:rowOff>
        </xdr:from>
        <xdr:to>
          <xdr:col>3</xdr:col>
          <xdr:colOff>542925</xdr:colOff>
          <xdr:row>19</xdr:row>
          <xdr:rowOff>381000</xdr:rowOff>
        </xdr:to>
        <xdr:sp macro="" textlink="">
          <xdr:nvSpPr>
            <xdr:cNvPr id="38010" name="Check Box 122" hidden="1">
              <a:extLst>
                <a:ext uri="{63B3BB69-23CF-44E3-9099-C40C66FF867C}">
                  <a14:compatExt spid="_x0000_s38010"/>
                </a:ext>
                <a:ext uri="{FF2B5EF4-FFF2-40B4-BE49-F238E27FC236}">
                  <a16:creationId xmlns:a16="http://schemas.microsoft.com/office/drawing/2014/main" id="{00000000-0008-0000-1B00-00007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20</xdr:row>
          <xdr:rowOff>133350</xdr:rowOff>
        </xdr:from>
        <xdr:to>
          <xdr:col>3</xdr:col>
          <xdr:colOff>542925</xdr:colOff>
          <xdr:row>20</xdr:row>
          <xdr:rowOff>381000</xdr:rowOff>
        </xdr:to>
        <xdr:sp macro="" textlink="">
          <xdr:nvSpPr>
            <xdr:cNvPr id="38011" name="Check Box 123" hidden="1">
              <a:extLst>
                <a:ext uri="{63B3BB69-23CF-44E3-9099-C40C66FF867C}">
                  <a14:compatExt spid="_x0000_s38011"/>
                </a:ext>
                <a:ext uri="{FF2B5EF4-FFF2-40B4-BE49-F238E27FC236}">
                  <a16:creationId xmlns:a16="http://schemas.microsoft.com/office/drawing/2014/main" id="{00000000-0008-0000-1B00-00007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21</xdr:row>
          <xdr:rowOff>133350</xdr:rowOff>
        </xdr:from>
        <xdr:to>
          <xdr:col>3</xdr:col>
          <xdr:colOff>542925</xdr:colOff>
          <xdr:row>21</xdr:row>
          <xdr:rowOff>381000</xdr:rowOff>
        </xdr:to>
        <xdr:sp macro="" textlink="">
          <xdr:nvSpPr>
            <xdr:cNvPr id="38012" name="Check Box 124" hidden="1">
              <a:extLst>
                <a:ext uri="{63B3BB69-23CF-44E3-9099-C40C66FF867C}">
                  <a14:compatExt spid="_x0000_s38012"/>
                </a:ext>
                <a:ext uri="{FF2B5EF4-FFF2-40B4-BE49-F238E27FC236}">
                  <a16:creationId xmlns:a16="http://schemas.microsoft.com/office/drawing/2014/main" id="{00000000-0008-0000-1B00-00007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22</xdr:row>
          <xdr:rowOff>133350</xdr:rowOff>
        </xdr:from>
        <xdr:to>
          <xdr:col>3</xdr:col>
          <xdr:colOff>542925</xdr:colOff>
          <xdr:row>22</xdr:row>
          <xdr:rowOff>381000</xdr:rowOff>
        </xdr:to>
        <xdr:sp macro="" textlink="">
          <xdr:nvSpPr>
            <xdr:cNvPr id="38013" name="Check Box 125" hidden="1">
              <a:extLst>
                <a:ext uri="{63B3BB69-23CF-44E3-9099-C40C66FF867C}">
                  <a14:compatExt spid="_x0000_s38013"/>
                </a:ext>
                <a:ext uri="{FF2B5EF4-FFF2-40B4-BE49-F238E27FC236}">
                  <a16:creationId xmlns:a16="http://schemas.microsoft.com/office/drawing/2014/main" id="{00000000-0008-0000-1B00-00007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23</xdr:row>
          <xdr:rowOff>133350</xdr:rowOff>
        </xdr:from>
        <xdr:to>
          <xdr:col>3</xdr:col>
          <xdr:colOff>542925</xdr:colOff>
          <xdr:row>23</xdr:row>
          <xdr:rowOff>381000</xdr:rowOff>
        </xdr:to>
        <xdr:sp macro="" textlink="">
          <xdr:nvSpPr>
            <xdr:cNvPr id="38014" name="Check Box 126" hidden="1">
              <a:extLst>
                <a:ext uri="{63B3BB69-23CF-44E3-9099-C40C66FF867C}">
                  <a14:compatExt spid="_x0000_s38014"/>
                </a:ext>
                <a:ext uri="{FF2B5EF4-FFF2-40B4-BE49-F238E27FC236}">
                  <a16:creationId xmlns:a16="http://schemas.microsoft.com/office/drawing/2014/main" id="{00000000-0008-0000-1B00-00007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24</xdr:row>
          <xdr:rowOff>133350</xdr:rowOff>
        </xdr:from>
        <xdr:to>
          <xdr:col>3</xdr:col>
          <xdr:colOff>542925</xdr:colOff>
          <xdr:row>24</xdr:row>
          <xdr:rowOff>381000</xdr:rowOff>
        </xdr:to>
        <xdr:sp macro="" textlink="">
          <xdr:nvSpPr>
            <xdr:cNvPr id="38015" name="Check Box 127" hidden="1">
              <a:extLst>
                <a:ext uri="{63B3BB69-23CF-44E3-9099-C40C66FF867C}">
                  <a14:compatExt spid="_x0000_s38015"/>
                </a:ext>
                <a:ext uri="{FF2B5EF4-FFF2-40B4-BE49-F238E27FC236}">
                  <a16:creationId xmlns:a16="http://schemas.microsoft.com/office/drawing/2014/main" id="{00000000-0008-0000-1B00-00007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25</xdr:row>
          <xdr:rowOff>133350</xdr:rowOff>
        </xdr:from>
        <xdr:to>
          <xdr:col>3</xdr:col>
          <xdr:colOff>542925</xdr:colOff>
          <xdr:row>25</xdr:row>
          <xdr:rowOff>381000</xdr:rowOff>
        </xdr:to>
        <xdr:sp macro="" textlink="">
          <xdr:nvSpPr>
            <xdr:cNvPr id="38016" name="Check Box 128" hidden="1">
              <a:extLst>
                <a:ext uri="{63B3BB69-23CF-44E3-9099-C40C66FF867C}">
                  <a14:compatExt spid="_x0000_s38016"/>
                </a:ext>
                <a:ext uri="{FF2B5EF4-FFF2-40B4-BE49-F238E27FC236}">
                  <a16:creationId xmlns:a16="http://schemas.microsoft.com/office/drawing/2014/main" id="{00000000-0008-0000-1B00-00008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26</xdr:row>
          <xdr:rowOff>133350</xdr:rowOff>
        </xdr:from>
        <xdr:to>
          <xdr:col>3</xdr:col>
          <xdr:colOff>542925</xdr:colOff>
          <xdr:row>26</xdr:row>
          <xdr:rowOff>381000</xdr:rowOff>
        </xdr:to>
        <xdr:sp macro="" textlink="">
          <xdr:nvSpPr>
            <xdr:cNvPr id="38017" name="Check Box 129" hidden="1">
              <a:extLst>
                <a:ext uri="{63B3BB69-23CF-44E3-9099-C40C66FF867C}">
                  <a14:compatExt spid="_x0000_s38017"/>
                </a:ext>
                <a:ext uri="{FF2B5EF4-FFF2-40B4-BE49-F238E27FC236}">
                  <a16:creationId xmlns:a16="http://schemas.microsoft.com/office/drawing/2014/main" id="{00000000-0008-0000-1B00-00008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27</xdr:row>
          <xdr:rowOff>133350</xdr:rowOff>
        </xdr:from>
        <xdr:to>
          <xdr:col>3</xdr:col>
          <xdr:colOff>542925</xdr:colOff>
          <xdr:row>27</xdr:row>
          <xdr:rowOff>381000</xdr:rowOff>
        </xdr:to>
        <xdr:sp macro="" textlink="">
          <xdr:nvSpPr>
            <xdr:cNvPr id="38018" name="Check Box 130" hidden="1">
              <a:extLst>
                <a:ext uri="{63B3BB69-23CF-44E3-9099-C40C66FF867C}">
                  <a14:compatExt spid="_x0000_s38018"/>
                </a:ext>
                <a:ext uri="{FF2B5EF4-FFF2-40B4-BE49-F238E27FC236}">
                  <a16:creationId xmlns:a16="http://schemas.microsoft.com/office/drawing/2014/main" id="{00000000-0008-0000-1B00-00008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28</xdr:row>
          <xdr:rowOff>133350</xdr:rowOff>
        </xdr:from>
        <xdr:to>
          <xdr:col>3</xdr:col>
          <xdr:colOff>542925</xdr:colOff>
          <xdr:row>28</xdr:row>
          <xdr:rowOff>381000</xdr:rowOff>
        </xdr:to>
        <xdr:sp macro="" textlink="">
          <xdr:nvSpPr>
            <xdr:cNvPr id="38019" name="Check Box 131" hidden="1">
              <a:extLst>
                <a:ext uri="{63B3BB69-23CF-44E3-9099-C40C66FF867C}">
                  <a14:compatExt spid="_x0000_s38019"/>
                </a:ext>
                <a:ext uri="{FF2B5EF4-FFF2-40B4-BE49-F238E27FC236}">
                  <a16:creationId xmlns:a16="http://schemas.microsoft.com/office/drawing/2014/main" id="{00000000-0008-0000-1B00-00008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29</xdr:row>
          <xdr:rowOff>133350</xdr:rowOff>
        </xdr:from>
        <xdr:to>
          <xdr:col>3</xdr:col>
          <xdr:colOff>542925</xdr:colOff>
          <xdr:row>29</xdr:row>
          <xdr:rowOff>381000</xdr:rowOff>
        </xdr:to>
        <xdr:sp macro="" textlink="">
          <xdr:nvSpPr>
            <xdr:cNvPr id="38020" name="Check Box 132" hidden="1">
              <a:extLst>
                <a:ext uri="{63B3BB69-23CF-44E3-9099-C40C66FF867C}">
                  <a14:compatExt spid="_x0000_s38020"/>
                </a:ext>
                <a:ext uri="{FF2B5EF4-FFF2-40B4-BE49-F238E27FC236}">
                  <a16:creationId xmlns:a16="http://schemas.microsoft.com/office/drawing/2014/main" id="{00000000-0008-0000-1B00-00008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30</xdr:row>
          <xdr:rowOff>133350</xdr:rowOff>
        </xdr:from>
        <xdr:to>
          <xdr:col>3</xdr:col>
          <xdr:colOff>542925</xdr:colOff>
          <xdr:row>30</xdr:row>
          <xdr:rowOff>381000</xdr:rowOff>
        </xdr:to>
        <xdr:sp macro="" textlink="">
          <xdr:nvSpPr>
            <xdr:cNvPr id="38021" name="Check Box 133" hidden="1">
              <a:extLst>
                <a:ext uri="{63B3BB69-23CF-44E3-9099-C40C66FF867C}">
                  <a14:compatExt spid="_x0000_s38021"/>
                </a:ext>
                <a:ext uri="{FF2B5EF4-FFF2-40B4-BE49-F238E27FC236}">
                  <a16:creationId xmlns:a16="http://schemas.microsoft.com/office/drawing/2014/main" id="{00000000-0008-0000-1B00-00008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31</xdr:row>
          <xdr:rowOff>133350</xdr:rowOff>
        </xdr:from>
        <xdr:to>
          <xdr:col>3</xdr:col>
          <xdr:colOff>542925</xdr:colOff>
          <xdr:row>31</xdr:row>
          <xdr:rowOff>381000</xdr:rowOff>
        </xdr:to>
        <xdr:sp macro="" textlink="">
          <xdr:nvSpPr>
            <xdr:cNvPr id="38022" name="Check Box 134" hidden="1">
              <a:extLst>
                <a:ext uri="{63B3BB69-23CF-44E3-9099-C40C66FF867C}">
                  <a14:compatExt spid="_x0000_s38022"/>
                </a:ext>
                <a:ext uri="{FF2B5EF4-FFF2-40B4-BE49-F238E27FC236}">
                  <a16:creationId xmlns:a16="http://schemas.microsoft.com/office/drawing/2014/main" id="{00000000-0008-0000-1B00-00008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32</xdr:row>
          <xdr:rowOff>133350</xdr:rowOff>
        </xdr:from>
        <xdr:to>
          <xdr:col>3</xdr:col>
          <xdr:colOff>542925</xdr:colOff>
          <xdr:row>32</xdr:row>
          <xdr:rowOff>381000</xdr:rowOff>
        </xdr:to>
        <xdr:sp macro="" textlink="">
          <xdr:nvSpPr>
            <xdr:cNvPr id="38023" name="Check Box 135" hidden="1">
              <a:extLst>
                <a:ext uri="{63B3BB69-23CF-44E3-9099-C40C66FF867C}">
                  <a14:compatExt spid="_x0000_s38023"/>
                </a:ext>
                <a:ext uri="{FF2B5EF4-FFF2-40B4-BE49-F238E27FC236}">
                  <a16:creationId xmlns:a16="http://schemas.microsoft.com/office/drawing/2014/main" id="{00000000-0008-0000-1B00-00008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33</xdr:row>
          <xdr:rowOff>133350</xdr:rowOff>
        </xdr:from>
        <xdr:to>
          <xdr:col>3</xdr:col>
          <xdr:colOff>542925</xdr:colOff>
          <xdr:row>33</xdr:row>
          <xdr:rowOff>381000</xdr:rowOff>
        </xdr:to>
        <xdr:sp macro="" textlink="">
          <xdr:nvSpPr>
            <xdr:cNvPr id="38024" name="Check Box 136" hidden="1">
              <a:extLst>
                <a:ext uri="{63B3BB69-23CF-44E3-9099-C40C66FF867C}">
                  <a14:compatExt spid="_x0000_s38024"/>
                </a:ext>
                <a:ext uri="{FF2B5EF4-FFF2-40B4-BE49-F238E27FC236}">
                  <a16:creationId xmlns:a16="http://schemas.microsoft.com/office/drawing/2014/main" id="{00000000-0008-0000-1B00-000088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34</xdr:row>
          <xdr:rowOff>133350</xdr:rowOff>
        </xdr:from>
        <xdr:to>
          <xdr:col>3</xdr:col>
          <xdr:colOff>542925</xdr:colOff>
          <xdr:row>34</xdr:row>
          <xdr:rowOff>381000</xdr:rowOff>
        </xdr:to>
        <xdr:sp macro="" textlink="">
          <xdr:nvSpPr>
            <xdr:cNvPr id="38025" name="Check Box 137" hidden="1">
              <a:extLst>
                <a:ext uri="{63B3BB69-23CF-44E3-9099-C40C66FF867C}">
                  <a14:compatExt spid="_x0000_s38025"/>
                </a:ext>
                <a:ext uri="{FF2B5EF4-FFF2-40B4-BE49-F238E27FC236}">
                  <a16:creationId xmlns:a16="http://schemas.microsoft.com/office/drawing/2014/main" id="{00000000-0008-0000-1B00-00008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35</xdr:row>
          <xdr:rowOff>133350</xdr:rowOff>
        </xdr:from>
        <xdr:to>
          <xdr:col>3</xdr:col>
          <xdr:colOff>542925</xdr:colOff>
          <xdr:row>35</xdr:row>
          <xdr:rowOff>381000</xdr:rowOff>
        </xdr:to>
        <xdr:sp macro="" textlink="">
          <xdr:nvSpPr>
            <xdr:cNvPr id="38026" name="Check Box 138" hidden="1">
              <a:extLst>
                <a:ext uri="{63B3BB69-23CF-44E3-9099-C40C66FF867C}">
                  <a14:compatExt spid="_x0000_s38026"/>
                </a:ext>
                <a:ext uri="{FF2B5EF4-FFF2-40B4-BE49-F238E27FC236}">
                  <a16:creationId xmlns:a16="http://schemas.microsoft.com/office/drawing/2014/main" id="{00000000-0008-0000-1B00-00008A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36</xdr:row>
          <xdr:rowOff>133350</xdr:rowOff>
        </xdr:from>
        <xdr:to>
          <xdr:col>3</xdr:col>
          <xdr:colOff>542925</xdr:colOff>
          <xdr:row>36</xdr:row>
          <xdr:rowOff>381000</xdr:rowOff>
        </xdr:to>
        <xdr:sp macro="" textlink="">
          <xdr:nvSpPr>
            <xdr:cNvPr id="38027" name="Check Box 139" hidden="1">
              <a:extLst>
                <a:ext uri="{63B3BB69-23CF-44E3-9099-C40C66FF867C}">
                  <a14:compatExt spid="_x0000_s38027"/>
                </a:ext>
                <a:ext uri="{FF2B5EF4-FFF2-40B4-BE49-F238E27FC236}">
                  <a16:creationId xmlns:a16="http://schemas.microsoft.com/office/drawing/2014/main" id="{00000000-0008-0000-1B00-00008B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37</xdr:row>
          <xdr:rowOff>133350</xdr:rowOff>
        </xdr:from>
        <xdr:to>
          <xdr:col>3</xdr:col>
          <xdr:colOff>542925</xdr:colOff>
          <xdr:row>37</xdr:row>
          <xdr:rowOff>381000</xdr:rowOff>
        </xdr:to>
        <xdr:sp macro="" textlink="">
          <xdr:nvSpPr>
            <xdr:cNvPr id="38028" name="Check Box 140" hidden="1">
              <a:extLst>
                <a:ext uri="{63B3BB69-23CF-44E3-9099-C40C66FF867C}">
                  <a14:compatExt spid="_x0000_s38028"/>
                </a:ext>
                <a:ext uri="{FF2B5EF4-FFF2-40B4-BE49-F238E27FC236}">
                  <a16:creationId xmlns:a16="http://schemas.microsoft.com/office/drawing/2014/main" id="{00000000-0008-0000-1B00-00008C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38</xdr:row>
          <xdr:rowOff>133350</xdr:rowOff>
        </xdr:from>
        <xdr:to>
          <xdr:col>3</xdr:col>
          <xdr:colOff>542925</xdr:colOff>
          <xdr:row>38</xdr:row>
          <xdr:rowOff>381000</xdr:rowOff>
        </xdr:to>
        <xdr:sp macro="" textlink="">
          <xdr:nvSpPr>
            <xdr:cNvPr id="38029" name="Check Box 141" hidden="1">
              <a:extLst>
                <a:ext uri="{63B3BB69-23CF-44E3-9099-C40C66FF867C}">
                  <a14:compatExt spid="_x0000_s38029"/>
                </a:ext>
                <a:ext uri="{FF2B5EF4-FFF2-40B4-BE49-F238E27FC236}">
                  <a16:creationId xmlns:a16="http://schemas.microsoft.com/office/drawing/2014/main" id="{00000000-0008-0000-1B00-00008D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47</xdr:row>
          <xdr:rowOff>133350</xdr:rowOff>
        </xdr:from>
        <xdr:to>
          <xdr:col>3</xdr:col>
          <xdr:colOff>542925</xdr:colOff>
          <xdr:row>47</xdr:row>
          <xdr:rowOff>381000</xdr:rowOff>
        </xdr:to>
        <xdr:sp macro="" textlink="">
          <xdr:nvSpPr>
            <xdr:cNvPr id="38030" name="Check Box 142" hidden="1">
              <a:extLst>
                <a:ext uri="{63B3BB69-23CF-44E3-9099-C40C66FF867C}">
                  <a14:compatExt spid="_x0000_s38030"/>
                </a:ext>
                <a:ext uri="{FF2B5EF4-FFF2-40B4-BE49-F238E27FC236}">
                  <a16:creationId xmlns:a16="http://schemas.microsoft.com/office/drawing/2014/main" id="{00000000-0008-0000-1B00-00008E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48</xdr:row>
          <xdr:rowOff>133350</xdr:rowOff>
        </xdr:from>
        <xdr:to>
          <xdr:col>3</xdr:col>
          <xdr:colOff>542925</xdr:colOff>
          <xdr:row>48</xdr:row>
          <xdr:rowOff>381000</xdr:rowOff>
        </xdr:to>
        <xdr:sp macro="" textlink="">
          <xdr:nvSpPr>
            <xdr:cNvPr id="38031" name="Check Box 143" hidden="1">
              <a:extLst>
                <a:ext uri="{63B3BB69-23CF-44E3-9099-C40C66FF867C}">
                  <a14:compatExt spid="_x0000_s38031"/>
                </a:ext>
                <a:ext uri="{FF2B5EF4-FFF2-40B4-BE49-F238E27FC236}">
                  <a16:creationId xmlns:a16="http://schemas.microsoft.com/office/drawing/2014/main" id="{00000000-0008-0000-1B00-00008F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49</xdr:row>
          <xdr:rowOff>133350</xdr:rowOff>
        </xdr:from>
        <xdr:to>
          <xdr:col>3</xdr:col>
          <xdr:colOff>542925</xdr:colOff>
          <xdr:row>49</xdr:row>
          <xdr:rowOff>381000</xdr:rowOff>
        </xdr:to>
        <xdr:sp macro="" textlink="">
          <xdr:nvSpPr>
            <xdr:cNvPr id="38032" name="Check Box 144" hidden="1">
              <a:extLst>
                <a:ext uri="{63B3BB69-23CF-44E3-9099-C40C66FF867C}">
                  <a14:compatExt spid="_x0000_s38032"/>
                </a:ext>
                <a:ext uri="{FF2B5EF4-FFF2-40B4-BE49-F238E27FC236}">
                  <a16:creationId xmlns:a16="http://schemas.microsoft.com/office/drawing/2014/main" id="{00000000-0008-0000-1B00-000090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50</xdr:row>
          <xdr:rowOff>133350</xdr:rowOff>
        </xdr:from>
        <xdr:to>
          <xdr:col>3</xdr:col>
          <xdr:colOff>542925</xdr:colOff>
          <xdr:row>50</xdr:row>
          <xdr:rowOff>381000</xdr:rowOff>
        </xdr:to>
        <xdr:sp macro="" textlink="">
          <xdr:nvSpPr>
            <xdr:cNvPr id="38033" name="Check Box 145" hidden="1">
              <a:extLst>
                <a:ext uri="{63B3BB69-23CF-44E3-9099-C40C66FF867C}">
                  <a14:compatExt spid="_x0000_s38033"/>
                </a:ext>
                <a:ext uri="{FF2B5EF4-FFF2-40B4-BE49-F238E27FC236}">
                  <a16:creationId xmlns:a16="http://schemas.microsoft.com/office/drawing/2014/main" id="{00000000-0008-0000-1B00-00009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51</xdr:row>
          <xdr:rowOff>133350</xdr:rowOff>
        </xdr:from>
        <xdr:to>
          <xdr:col>3</xdr:col>
          <xdr:colOff>542925</xdr:colOff>
          <xdr:row>51</xdr:row>
          <xdr:rowOff>381000</xdr:rowOff>
        </xdr:to>
        <xdr:sp macro="" textlink="">
          <xdr:nvSpPr>
            <xdr:cNvPr id="38034" name="Check Box 146" hidden="1">
              <a:extLst>
                <a:ext uri="{63B3BB69-23CF-44E3-9099-C40C66FF867C}">
                  <a14:compatExt spid="_x0000_s38034"/>
                </a:ext>
                <a:ext uri="{FF2B5EF4-FFF2-40B4-BE49-F238E27FC236}">
                  <a16:creationId xmlns:a16="http://schemas.microsoft.com/office/drawing/2014/main" id="{00000000-0008-0000-1B00-00009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76200</xdr:colOff>
      <xdr:row>7</xdr:row>
      <xdr:rowOff>257175</xdr:rowOff>
    </xdr:from>
    <xdr:to>
      <xdr:col>14</xdr:col>
      <xdr:colOff>323851</xdr:colOff>
      <xdr:row>17</xdr:row>
      <xdr:rowOff>304800</xdr:rowOff>
    </xdr:to>
    <xdr:sp macro="" textlink="">
      <xdr:nvSpPr>
        <xdr:cNvPr id="6" name="TextBox 5">
          <a:extLst>
            <a:ext uri="{FF2B5EF4-FFF2-40B4-BE49-F238E27FC236}">
              <a16:creationId xmlns:a16="http://schemas.microsoft.com/office/drawing/2014/main" id="{00000000-0008-0000-1B00-000006000000}"/>
            </a:ext>
          </a:extLst>
        </xdr:cNvPr>
        <xdr:cNvSpPr txBox="1"/>
      </xdr:nvSpPr>
      <xdr:spPr>
        <a:xfrm>
          <a:off x="14868525" y="1428750"/>
          <a:ext cx="2686051" cy="46672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QAP:</a:t>
          </a:r>
        </a:p>
        <a:p>
          <a:r>
            <a:rPr lang="en-US" sz="1100">
              <a:solidFill>
                <a:schemeClr val="dk1"/>
              </a:solidFill>
              <a:effectLst/>
              <a:latin typeface="+mn-lt"/>
              <a:ea typeface="+mn-ea"/>
              <a:cs typeface="+mn-cs"/>
            </a:rPr>
            <a:t>Refer to the Design Appendix for applicable design requirements. Any requirement deemed mandatory is required for all Projects.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A staff discretionary waiver or exception is allowed on any item in the Design Appendix (except where otherwise stated), pending justification documentation from the developer. Must demonstrate substantial cause if not meeting the minimum requirements. </a:t>
          </a:r>
        </a:p>
        <a:p>
          <a:endParaRPr lang="en-US" sz="1100" i="1" u="sng">
            <a:solidFill>
              <a:schemeClr val="dk1"/>
            </a:solidFill>
            <a:latin typeface="+mn-lt"/>
            <a:ea typeface="+mn-ea"/>
            <a:cs typeface="+mn-cs"/>
          </a:endParaRPr>
        </a:p>
        <a:p>
          <a:r>
            <a:rPr lang="en-US" sz="1100" i="0" u="none">
              <a:solidFill>
                <a:schemeClr val="dk1"/>
              </a:solidFill>
              <a:latin typeface="+mn-lt"/>
              <a:ea typeface="+mn-ea"/>
              <a:cs typeface="+mn-cs"/>
            </a:rPr>
            <a:t>Column</a:t>
          </a:r>
          <a:r>
            <a:rPr lang="en-US" sz="1100" i="0" u="none" baseline="0">
              <a:solidFill>
                <a:schemeClr val="dk1"/>
              </a:solidFill>
              <a:latin typeface="+mn-lt"/>
              <a:ea typeface="+mn-ea"/>
              <a:cs typeface="+mn-cs"/>
            </a:rPr>
            <a:t> D should be completed for full application.</a:t>
          </a:r>
        </a:p>
        <a:p>
          <a:endParaRPr lang="en-US" sz="1100" i="0" u="none" baseline="0">
            <a:solidFill>
              <a:schemeClr val="dk1"/>
            </a:solidFill>
            <a:latin typeface="+mn-lt"/>
            <a:ea typeface="+mn-ea"/>
            <a:cs typeface="+mn-cs"/>
          </a:endParaRPr>
        </a:p>
        <a:p>
          <a:r>
            <a:rPr lang="en-US" sz="1100" i="0" u="none" baseline="0">
              <a:solidFill>
                <a:schemeClr val="dk1"/>
              </a:solidFill>
              <a:latin typeface="+mn-lt"/>
              <a:ea typeface="+mn-ea"/>
              <a:cs typeface="+mn-cs"/>
            </a:rPr>
            <a:t>Column F through I will be completed when project is complete.</a:t>
          </a:r>
          <a:endParaRPr lang="en-US" sz="1100" i="0" u="none">
            <a:solidFill>
              <a:schemeClr val="dk1"/>
            </a:solidFill>
            <a:latin typeface="+mn-lt"/>
            <a:ea typeface="+mn-ea"/>
            <a:cs typeface="+mn-cs"/>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10</xdr:col>
      <xdr:colOff>140636</xdr:colOff>
      <xdr:row>1</xdr:row>
      <xdr:rowOff>136966</xdr:rowOff>
    </xdr:from>
    <xdr:to>
      <xdr:col>19</xdr:col>
      <xdr:colOff>368762</xdr:colOff>
      <xdr:row>13</xdr:row>
      <xdr:rowOff>588818</xdr:rowOff>
    </xdr:to>
    <xdr:sp macro="" textlink="">
      <xdr:nvSpPr>
        <xdr:cNvPr id="2" name="TextBox 1">
          <a:extLst>
            <a:ext uri="{FF2B5EF4-FFF2-40B4-BE49-F238E27FC236}">
              <a16:creationId xmlns:a16="http://schemas.microsoft.com/office/drawing/2014/main" id="{00000000-0008-0000-1C00-000002000000}"/>
            </a:ext>
          </a:extLst>
        </xdr:cNvPr>
        <xdr:cNvSpPr txBox="1"/>
      </xdr:nvSpPr>
      <xdr:spPr>
        <a:xfrm>
          <a:off x="11293545" y="5557557"/>
          <a:ext cx="5925808" cy="2919693"/>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US" sz="1000" b="1" i="1" cap="none" baseline="0">
            <a:solidFill>
              <a:schemeClr val="dk1"/>
            </a:solidFill>
            <a:effectLst/>
            <a:latin typeface="+mn-lt"/>
            <a:ea typeface="+mn-ea"/>
            <a:cs typeface="Arial" panose="020B0604020202020204" pitchFamily="34" charset="0"/>
          </a:endParaRPr>
        </a:p>
        <a:p>
          <a:r>
            <a:rPr lang="en-US" sz="1000" b="1" cap="all">
              <a:solidFill>
                <a:schemeClr val="dk1"/>
              </a:solidFill>
              <a:effectLst/>
              <a:latin typeface="+mn-lt"/>
              <a:ea typeface="+mn-ea"/>
              <a:cs typeface="Arial" panose="020B0604020202020204" pitchFamily="34" charset="0"/>
            </a:rPr>
            <a:t>Cumulative Credit</a:t>
          </a:r>
          <a:r>
            <a:rPr lang="en-US" sz="1000" b="1" cap="all" baseline="0">
              <a:solidFill>
                <a:schemeClr val="dk1"/>
              </a:solidFill>
              <a:effectLst/>
              <a:latin typeface="+mn-lt"/>
              <a:ea typeface="+mn-ea"/>
              <a:cs typeface="Arial" panose="020B0604020202020204" pitchFamily="34" charset="0"/>
            </a:rPr>
            <a:t> Maximum</a:t>
          </a:r>
        </a:p>
        <a:p>
          <a:r>
            <a:rPr lang="en-US" sz="1000">
              <a:solidFill>
                <a:schemeClr val="dk1"/>
              </a:solidFill>
              <a:effectLst/>
              <a:latin typeface="+mn-lt"/>
              <a:ea typeface="+mn-ea"/>
              <a:cs typeface="Arial" panose="020B0604020202020204" pitchFamily="34" charset="0"/>
            </a:rPr>
            <a:t>An Applicant is not eligible to submit a LOI or a full Application for 9% Credits if an Award of Credits for the Applicant Project would cause the Applicant’s Cumulative Credit amount to exceed the Cumulative Credit Maximum of $25 million in total 9% Credits. The Cumulative Credit Maximum applies in addition to the Maximum Credit Award provisions.</a:t>
          </a:r>
        </a:p>
        <a:p>
          <a:endParaRPr lang="en-US" sz="1000">
            <a:solidFill>
              <a:schemeClr val="dk1"/>
            </a:solidFill>
            <a:effectLst/>
            <a:latin typeface="+mn-lt"/>
            <a:ea typeface="+mn-ea"/>
            <a:cs typeface="Arial" panose="020B0604020202020204" pitchFamily="34" charset="0"/>
          </a:endParaRPr>
        </a:p>
        <a:p>
          <a:r>
            <a:rPr lang="en-US" sz="1000">
              <a:solidFill>
                <a:schemeClr val="dk1"/>
              </a:solidFill>
              <a:effectLst/>
              <a:latin typeface="+mn-lt"/>
              <a:ea typeface="+mn-ea"/>
              <a:cs typeface="Arial" panose="020B0604020202020204" pitchFamily="34" charset="0"/>
            </a:rPr>
            <a:t>For purposes of the Cumulative Credit Maximum: </a:t>
          </a:r>
        </a:p>
        <a:p>
          <a:pPr lvl="0"/>
          <a:endParaRPr lang="en-US" sz="1000">
            <a:solidFill>
              <a:schemeClr val="dk1"/>
            </a:solidFill>
            <a:effectLst/>
            <a:latin typeface="+mn-lt"/>
            <a:ea typeface="+mn-ea"/>
            <a:cs typeface="Arial" panose="020B0604020202020204" pitchFamily="34" charset="0"/>
          </a:endParaRPr>
        </a:p>
        <a:p>
          <a:pPr lvl="0"/>
          <a:r>
            <a:rPr lang="en-US" sz="1000">
              <a:solidFill>
                <a:schemeClr val="dk1"/>
              </a:solidFill>
              <a:effectLst/>
              <a:latin typeface="+mn-lt"/>
              <a:ea typeface="+mn-ea"/>
              <a:cs typeface="Arial" panose="020B0604020202020204" pitchFamily="34" charset="0"/>
            </a:rPr>
            <a:t>An Applicant’s cumulative Credit amount is the sum of: (1) the Applicant’s share(s) of the ten-year amount of Credits awarded to any In-Process Project(s), and (2) the Applicant’s share of the ten-year amount of Credits requested for the Applicant Project.</a:t>
          </a:r>
        </a:p>
        <a:p>
          <a:pPr lvl="0"/>
          <a:endParaRPr lang="en-US" sz="1000">
            <a:solidFill>
              <a:schemeClr val="dk1"/>
            </a:solidFill>
            <a:effectLst/>
            <a:latin typeface="+mn-lt"/>
            <a:ea typeface="+mn-ea"/>
            <a:cs typeface="Arial" panose="020B0604020202020204" pitchFamily="34" charset="0"/>
          </a:endParaRPr>
        </a:p>
        <a:p>
          <a:pPr lvl="0"/>
          <a:r>
            <a:rPr lang="en-US" sz="1000">
              <a:solidFill>
                <a:schemeClr val="dk1"/>
              </a:solidFill>
              <a:effectLst/>
              <a:latin typeface="+mn-lt"/>
              <a:ea typeface="+mn-ea"/>
              <a:cs typeface="Arial" panose="020B0604020202020204" pitchFamily="34" charset="0"/>
            </a:rPr>
            <a:t>The Applicant’s share of the ten-year amount of Credits awarded to any In-Process Project is 100%, unless the Applicant is a co-Developer, co-Owner or Consultant; in such event, the Applicant’s share is the same percentage of the Project’s ten-year Credit amount as the percentage of Developer Fee the Applicant is entitled to receive or the percentage interest that Applicant owns in the Project.</a:t>
          </a:r>
        </a:p>
        <a:p>
          <a:endParaRPr lang="en-US" sz="1100" i="1" u="sng">
            <a:solidFill>
              <a:schemeClr val="dk1"/>
            </a:solidFill>
            <a:latin typeface="+mn-lt"/>
            <a:ea typeface="+mn-ea"/>
            <a:cs typeface="+mn-cs"/>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86013</xdr:colOff>
      <xdr:row>3</xdr:row>
      <xdr:rowOff>5197</xdr:rowOff>
    </xdr:from>
    <xdr:to>
      <xdr:col>10</xdr:col>
      <xdr:colOff>155863</xdr:colOff>
      <xdr:row>17</xdr:row>
      <xdr:rowOff>77932</xdr:rowOff>
    </xdr:to>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6303240" y="498765"/>
          <a:ext cx="2139373" cy="254057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0" u="none">
              <a:solidFill>
                <a:schemeClr val="dk1"/>
              </a:solidFill>
              <a:latin typeface="+mn-lt"/>
              <a:ea typeface="+mn-ea"/>
              <a:cs typeface="Arial" panose="020B0604020202020204" pitchFamily="34" charset="0"/>
            </a:rPr>
            <a:t>This tab only needed at 10% submission</a:t>
          </a:r>
        </a:p>
        <a:p>
          <a:endParaRPr lang="en-US" sz="1000" i="0" u="none">
            <a:solidFill>
              <a:schemeClr val="dk1"/>
            </a:solidFill>
            <a:latin typeface="+mn-lt"/>
            <a:ea typeface="+mn-ea"/>
            <a:cs typeface="Arial" panose="020B0604020202020204" pitchFamily="34" charset="0"/>
          </a:endParaRPr>
        </a:p>
        <a:p>
          <a:r>
            <a:rPr lang="en-US" sz="1000" i="0" u="none">
              <a:solidFill>
                <a:schemeClr val="dk1"/>
              </a:solidFill>
              <a:latin typeface="+mn-lt"/>
              <a:ea typeface="+mn-ea"/>
              <a:cs typeface="Arial" panose="020B0604020202020204" pitchFamily="34" charset="0"/>
            </a:rPr>
            <a:t>The</a:t>
          </a:r>
          <a:r>
            <a:rPr lang="en-US" sz="1000" i="0" u="none" baseline="0">
              <a:solidFill>
                <a:schemeClr val="dk1"/>
              </a:solidFill>
              <a:latin typeface="+mn-lt"/>
              <a:ea typeface="+mn-ea"/>
              <a:cs typeface="Arial" panose="020B0604020202020204" pitchFamily="34" charset="0"/>
            </a:rPr>
            <a:t> reasonably expect basis is pulling directly from the "Uses of Funds" tab.</a:t>
          </a:r>
        </a:p>
        <a:p>
          <a:endParaRPr lang="en-US" sz="1000" i="0" u="none" baseline="0">
            <a:solidFill>
              <a:schemeClr val="dk1"/>
            </a:solidFill>
            <a:latin typeface="+mn-lt"/>
            <a:ea typeface="+mn-ea"/>
            <a:cs typeface="Arial" panose="020B0604020202020204" pitchFamily="34" charset="0"/>
          </a:endParaRPr>
        </a:p>
        <a:p>
          <a:r>
            <a:rPr lang="en-US" sz="1000" i="0" u="none" baseline="0">
              <a:solidFill>
                <a:schemeClr val="dk1"/>
              </a:solidFill>
              <a:latin typeface="+mn-lt"/>
              <a:ea typeface="+mn-ea"/>
              <a:cs typeface="Arial" panose="020B0604020202020204" pitchFamily="34" charset="0"/>
            </a:rPr>
            <a:t>Costs incurred to meet the 10% should be entered into column F.</a:t>
          </a:r>
        </a:p>
        <a:p>
          <a:endParaRPr lang="en-US" sz="1000" i="0" u="none" baseline="0">
            <a:solidFill>
              <a:schemeClr val="dk1"/>
            </a:solidFill>
            <a:latin typeface="+mn-lt"/>
            <a:ea typeface="+mn-ea"/>
            <a:cs typeface="Arial" panose="020B0604020202020204" pitchFamily="34" charset="0"/>
          </a:endParaRPr>
        </a:p>
        <a:p>
          <a:r>
            <a:rPr lang="en-US" sz="1000" i="0" u="none">
              <a:solidFill>
                <a:schemeClr val="dk1"/>
              </a:solidFill>
              <a:latin typeface="+mn-lt"/>
              <a:ea typeface="+mn-ea"/>
              <a:cs typeface="Arial" panose="020B0604020202020204" pitchFamily="34" charset="0"/>
            </a:rPr>
            <a:t>When submitting for final cost certification</a:t>
          </a:r>
          <a:r>
            <a:rPr lang="en-US" sz="1000" i="0" u="none" baseline="0">
              <a:solidFill>
                <a:schemeClr val="dk1"/>
              </a:solidFill>
              <a:latin typeface="+mn-lt"/>
              <a:ea typeface="+mn-ea"/>
              <a:cs typeface="Arial" panose="020B0604020202020204" pitchFamily="34" charset="0"/>
            </a:rPr>
            <a:t> (8609) the "Uses of Funds" tab will be used to list final costs, an additional tab like this is not needed.</a:t>
          </a:r>
          <a:endParaRPr lang="en-US" sz="1000" i="0" u="none">
            <a:solidFill>
              <a:schemeClr val="dk1"/>
            </a:solidFill>
            <a:latin typeface="+mn-lt"/>
            <a:ea typeface="+mn-ea"/>
            <a:cs typeface="Arial" panose="020B0604020202020204" pitchFamily="34" charset="0"/>
          </a:endParaRPr>
        </a:p>
      </xdr:txBody>
    </xdr:sp>
    <xdr:clientData/>
  </xdr:twoCellAnchor>
  <xdr:twoCellAnchor>
    <xdr:from>
      <xdr:col>6</xdr:col>
      <xdr:colOff>216478</xdr:colOff>
      <xdr:row>156</xdr:row>
      <xdr:rowOff>0</xdr:rowOff>
    </xdr:from>
    <xdr:to>
      <xdr:col>10</xdr:col>
      <xdr:colOff>355023</xdr:colOff>
      <xdr:row>164</xdr:row>
      <xdr:rowOff>8659</xdr:rowOff>
    </xdr:to>
    <xdr:sp macro="" textlink="">
      <xdr:nvSpPr>
        <xdr:cNvPr id="3" name="TextBox 2">
          <a:extLst>
            <a:ext uri="{FF2B5EF4-FFF2-40B4-BE49-F238E27FC236}">
              <a16:creationId xmlns:a16="http://schemas.microsoft.com/office/drawing/2014/main" id="{00000000-0008-0000-1D00-000003000000}"/>
            </a:ext>
          </a:extLst>
        </xdr:cNvPr>
        <xdr:cNvSpPr txBox="1"/>
      </xdr:nvSpPr>
      <xdr:spPr>
        <a:xfrm>
          <a:off x="6433705" y="26609386"/>
          <a:ext cx="2208068" cy="103909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Arial" panose="020B0604020202020204" pitchFamily="34" charset="0"/>
              <a:ea typeface="+mn-ea"/>
              <a:cs typeface="Arial" panose="020B0604020202020204" pitchFamily="34" charset="0"/>
            </a:rPr>
            <a:t>Per Treasury Regulation § 1.42-6(b), which says include only land and depreciable basis rather than total project costs.</a:t>
          </a:r>
          <a:endParaRPr lang="en-US" sz="1000" i="1" u="sng">
            <a:solidFill>
              <a:schemeClr val="dk1"/>
            </a:solidFill>
            <a:latin typeface="Arial" panose="020B0604020202020204" pitchFamily="34" charset="0"/>
            <a:ea typeface="+mn-ea"/>
            <a:cs typeface="Arial" panose="020B0604020202020204" pitchFamily="34" charset="0"/>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20</xdr:col>
      <xdr:colOff>276225</xdr:colOff>
      <xdr:row>1</xdr:row>
      <xdr:rowOff>66675</xdr:rowOff>
    </xdr:from>
    <xdr:to>
      <xdr:col>24</xdr:col>
      <xdr:colOff>685800</xdr:colOff>
      <xdr:row>5</xdr:row>
      <xdr:rowOff>123825</xdr:rowOff>
    </xdr:to>
    <xdr:sp macro="" textlink="">
      <xdr:nvSpPr>
        <xdr:cNvPr id="2" name="TextBox 1">
          <a:extLst>
            <a:ext uri="{FF2B5EF4-FFF2-40B4-BE49-F238E27FC236}">
              <a16:creationId xmlns:a16="http://schemas.microsoft.com/office/drawing/2014/main" id="{00000000-0008-0000-1E00-000002000000}"/>
            </a:ext>
          </a:extLst>
        </xdr:cNvPr>
        <xdr:cNvSpPr txBox="1"/>
      </xdr:nvSpPr>
      <xdr:spPr>
        <a:xfrm>
          <a:off x="17916525" y="238125"/>
          <a:ext cx="3800475" cy="7429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0" u="none">
              <a:solidFill>
                <a:schemeClr val="dk1"/>
              </a:solidFill>
              <a:latin typeface="+mn-lt"/>
              <a:ea typeface="+mn-ea"/>
              <a:cs typeface="Arial" panose="020B0604020202020204" pitchFamily="34" charset="0"/>
            </a:rPr>
            <a:t>Must be completed at 8609 submission.</a:t>
          </a:r>
        </a:p>
        <a:p>
          <a:endParaRPr lang="en-US" sz="1000" i="0" u="none">
            <a:solidFill>
              <a:schemeClr val="dk1"/>
            </a:solidFill>
            <a:latin typeface="+mn-lt"/>
            <a:ea typeface="+mn-ea"/>
            <a:cs typeface="Arial" panose="020B0604020202020204" pitchFamily="34" charset="0"/>
          </a:endParaRPr>
        </a:p>
        <a:p>
          <a:r>
            <a:rPr lang="en-US" sz="1000" i="0" u="none">
              <a:solidFill>
                <a:schemeClr val="dk1"/>
              </a:solidFill>
              <a:latin typeface="+mn-lt"/>
              <a:ea typeface="+mn-ea"/>
              <a:cs typeface="Arial" panose="020B0604020202020204" pitchFamily="34" charset="0"/>
            </a:rPr>
            <a:t>At</a:t>
          </a:r>
          <a:r>
            <a:rPr lang="en-US" sz="1000" i="0" u="none" baseline="0">
              <a:solidFill>
                <a:schemeClr val="dk1"/>
              </a:solidFill>
              <a:latin typeface="+mn-lt"/>
              <a:ea typeface="+mn-ea"/>
              <a:cs typeface="Arial" panose="020B0604020202020204" pitchFamily="34" charset="0"/>
            </a:rPr>
            <a:t> all other submissions include data points if available.</a:t>
          </a:r>
          <a:endParaRPr lang="en-US" sz="1000" i="0" u="none">
            <a:solidFill>
              <a:schemeClr val="dk1"/>
            </a:solidFill>
            <a:latin typeface="+mn-lt"/>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600075</xdr:colOff>
      <xdr:row>1</xdr:row>
      <xdr:rowOff>19050</xdr:rowOff>
    </xdr:from>
    <xdr:to>
      <xdr:col>18</xdr:col>
      <xdr:colOff>266700</xdr:colOff>
      <xdr:row>17</xdr:row>
      <xdr:rowOff>85725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8524875" y="247650"/>
          <a:ext cx="5153025" cy="27241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0" u="none">
              <a:solidFill>
                <a:schemeClr val="dk1"/>
              </a:solidFill>
              <a:latin typeface="+mn-lt"/>
              <a:ea typeface="+mn-ea"/>
              <a:cs typeface="Arial" panose="020B0604020202020204" pitchFamily="34" charset="0"/>
            </a:rPr>
            <a:t>This tab should be updated</a:t>
          </a:r>
          <a:r>
            <a:rPr lang="en-US" sz="1000" i="0" u="none" baseline="0">
              <a:solidFill>
                <a:schemeClr val="dk1"/>
              </a:solidFill>
              <a:latin typeface="+mn-lt"/>
              <a:ea typeface="+mn-ea"/>
              <a:cs typeface="Arial" panose="020B0604020202020204" pitchFamily="34" charset="0"/>
            </a:rPr>
            <a:t> anytime this uniapp is submitted including different programs, updates or different stages of a project.</a:t>
          </a:r>
        </a:p>
        <a:p>
          <a:endParaRPr lang="en-US" sz="1000" i="0" u="none" baseline="0">
            <a:solidFill>
              <a:schemeClr val="dk1"/>
            </a:solidFill>
            <a:latin typeface="+mn-lt"/>
            <a:ea typeface="+mn-ea"/>
            <a:cs typeface="Arial" panose="020B0604020202020204" pitchFamily="34" charset="0"/>
          </a:endParaRPr>
        </a:p>
        <a:p>
          <a:r>
            <a:rPr lang="en-US" sz="1000" i="0" u="none" baseline="0">
              <a:solidFill>
                <a:schemeClr val="dk1"/>
              </a:solidFill>
              <a:latin typeface="+mn-lt"/>
              <a:ea typeface="+mn-ea"/>
              <a:cs typeface="Arial" panose="020B0604020202020204" pitchFamily="34" charset="0"/>
            </a:rPr>
            <a:t>The purpose is to track how a project changes over time.</a:t>
          </a:r>
        </a:p>
        <a:p>
          <a:endParaRPr lang="en-US" sz="1000" i="0" u="none" baseline="0">
            <a:solidFill>
              <a:schemeClr val="dk1"/>
            </a:solidFill>
            <a:latin typeface="+mn-lt"/>
            <a:ea typeface="+mn-ea"/>
            <a:cs typeface="Arial" panose="020B0604020202020204" pitchFamily="34" charset="0"/>
          </a:endParaRPr>
        </a:p>
        <a:p>
          <a:r>
            <a:rPr lang="en-US" sz="1000" i="0" u="none" baseline="0">
              <a:solidFill>
                <a:schemeClr val="dk1"/>
              </a:solidFill>
              <a:latin typeface="+mn-lt"/>
              <a:ea typeface="+mn-ea"/>
              <a:cs typeface="Arial" panose="020B0604020202020204" pitchFamily="34" charset="0"/>
            </a:rPr>
            <a:t>Instructions:</a:t>
          </a:r>
        </a:p>
        <a:p>
          <a:r>
            <a:rPr lang="en-US" sz="1000" i="0" u="none">
              <a:solidFill>
                <a:schemeClr val="dk1"/>
              </a:solidFill>
              <a:latin typeface="+mn-lt"/>
              <a:ea typeface="+mn-ea"/>
              <a:cs typeface="Arial" panose="020B0604020202020204" pitchFamily="34" charset="0"/>
            </a:rPr>
            <a:t>At</a:t>
          </a:r>
          <a:r>
            <a:rPr lang="en-US" sz="1000" i="0" u="none" baseline="0">
              <a:solidFill>
                <a:schemeClr val="dk1"/>
              </a:solidFill>
              <a:latin typeface="+mn-lt"/>
              <a:ea typeface="+mn-ea"/>
              <a:cs typeface="Arial" panose="020B0604020202020204" pitchFamily="34" charset="0"/>
            </a:rPr>
            <a:t> first application after all sources are finalized on "Source of Funds" tab</a:t>
          </a:r>
        </a:p>
        <a:p>
          <a:r>
            <a:rPr lang="en-US" sz="1000" i="0" u="none" baseline="0">
              <a:solidFill>
                <a:schemeClr val="dk1"/>
              </a:solidFill>
              <a:latin typeface="+mn-lt"/>
              <a:ea typeface="+mn-ea"/>
              <a:cs typeface="Arial" panose="020B0604020202020204" pitchFamily="34" charset="0"/>
            </a:rPr>
            <a:t>- Copy columns B, C, D and E in "Sources of Funds": tab</a:t>
          </a:r>
        </a:p>
        <a:p>
          <a:r>
            <a:rPr lang="en-US" sz="1000" i="0" u="none" baseline="0">
              <a:solidFill>
                <a:schemeClr val="dk1"/>
              </a:solidFill>
              <a:latin typeface="+mn-lt"/>
              <a:ea typeface="+mn-ea"/>
              <a:cs typeface="Arial" panose="020B0604020202020204" pitchFamily="34" charset="0"/>
            </a:rPr>
            <a:t>- Paste in the top left cell of this tab</a:t>
          </a:r>
        </a:p>
        <a:p>
          <a:r>
            <a:rPr lang="en-US" sz="1000" i="0" u="none" baseline="0">
              <a:solidFill>
                <a:schemeClr val="dk1"/>
              </a:solidFill>
              <a:latin typeface="+mn-lt"/>
              <a:ea typeface="+mn-ea"/>
              <a:cs typeface="Arial" panose="020B0604020202020204" pitchFamily="34" charset="0"/>
            </a:rPr>
            <a:t>- At the top of Amount column note date and what is being submitted</a:t>
          </a:r>
        </a:p>
        <a:p>
          <a:endParaRPr lang="en-US" sz="1000" i="0" u="none" baseline="0">
            <a:solidFill>
              <a:schemeClr val="dk1"/>
            </a:solidFill>
            <a:latin typeface="+mn-lt"/>
            <a:ea typeface="+mn-ea"/>
            <a:cs typeface="Arial" panose="020B0604020202020204" pitchFamily="34" charset="0"/>
          </a:endParaRPr>
        </a:p>
        <a:p>
          <a:r>
            <a:rPr lang="en-US" sz="1000" i="0" u="none" baseline="0">
              <a:solidFill>
                <a:schemeClr val="dk1"/>
              </a:solidFill>
              <a:latin typeface="+mn-lt"/>
              <a:ea typeface="+mn-ea"/>
              <a:cs typeface="Arial" panose="020B0604020202020204" pitchFamily="34" charset="0"/>
            </a:rPr>
            <a:t>At each submission thereafter </a:t>
          </a:r>
          <a:r>
            <a:rPr lang="en-US" sz="1100" i="0" baseline="0">
              <a:solidFill>
                <a:schemeClr val="dk1"/>
              </a:solidFill>
              <a:effectLst/>
              <a:latin typeface="+mn-lt"/>
              <a:ea typeface="+mn-ea"/>
              <a:cs typeface="+mn-cs"/>
            </a:rPr>
            <a:t>after all sources are finalized on "Source of Funds" tab</a:t>
          </a:r>
          <a:endParaRPr lang="en-US" sz="1000" i="0" u="none" baseline="0">
            <a:solidFill>
              <a:schemeClr val="dk1"/>
            </a:solidFill>
            <a:latin typeface="+mn-lt"/>
            <a:ea typeface="+mn-ea"/>
            <a:cs typeface="Arial" panose="020B0604020202020204" pitchFamily="34" charset="0"/>
          </a:endParaRPr>
        </a:p>
        <a:p>
          <a:r>
            <a:rPr lang="en-US" sz="1000" i="0" u="none" baseline="0">
              <a:solidFill>
                <a:schemeClr val="dk1"/>
              </a:solidFill>
              <a:latin typeface="+mn-lt"/>
              <a:ea typeface="+mn-ea"/>
              <a:cs typeface="Arial" panose="020B0604020202020204" pitchFamily="34" charset="0"/>
            </a:rPr>
            <a:t>- Copy Column E in "Sources of Funds" tab</a:t>
          </a:r>
        </a:p>
        <a:p>
          <a:r>
            <a:rPr lang="en-US" sz="1000" i="0" u="none" baseline="0">
              <a:solidFill>
                <a:schemeClr val="dk1"/>
              </a:solidFill>
              <a:latin typeface="+mn-lt"/>
              <a:ea typeface="+mn-ea"/>
              <a:cs typeface="Arial" panose="020B0604020202020204" pitchFamily="34" charset="0"/>
            </a:rPr>
            <a:t>- Paste in the next column over</a:t>
          </a:r>
        </a:p>
        <a:p>
          <a:pPr marL="0" marR="0" lvl="0" indent="0" defTabSz="914400" eaLnBrk="1" fontAlgn="auto" latinLnBrk="0" hangingPunct="1">
            <a:lnSpc>
              <a:spcPct val="100000"/>
            </a:lnSpc>
            <a:spcBef>
              <a:spcPts val="0"/>
            </a:spcBef>
            <a:spcAft>
              <a:spcPts val="0"/>
            </a:spcAft>
            <a:buClrTx/>
            <a:buSzTx/>
            <a:buFontTx/>
            <a:buNone/>
            <a:tabLst/>
            <a:defRPr/>
          </a:pPr>
          <a:r>
            <a:rPr lang="en-US" sz="1100" i="0" baseline="0">
              <a:solidFill>
                <a:schemeClr val="dk1"/>
              </a:solidFill>
              <a:effectLst/>
              <a:latin typeface="+mn-lt"/>
              <a:ea typeface="+mn-ea"/>
              <a:cs typeface="+mn-cs"/>
            </a:rPr>
            <a:t>- Top of Amount column note date and what is being submitted</a:t>
          </a:r>
        </a:p>
        <a:p>
          <a:pPr marL="0" marR="0" lvl="0" indent="0" defTabSz="914400" eaLnBrk="1" fontAlgn="auto" latinLnBrk="0" hangingPunct="1">
            <a:lnSpc>
              <a:spcPct val="100000"/>
            </a:lnSpc>
            <a:spcBef>
              <a:spcPts val="0"/>
            </a:spcBef>
            <a:spcAft>
              <a:spcPts val="0"/>
            </a:spcAft>
            <a:buClrTx/>
            <a:buSzTx/>
            <a:buFontTx/>
            <a:buNone/>
            <a:tabLst/>
            <a:defRPr/>
          </a:pPr>
          <a:r>
            <a:rPr lang="en-US" sz="1100" i="0" baseline="0">
              <a:solidFill>
                <a:schemeClr val="dk1"/>
              </a:solidFill>
              <a:effectLst/>
              <a:latin typeface="+mn-lt"/>
              <a:ea typeface="+mn-ea"/>
              <a:cs typeface="+mn-cs"/>
            </a:rPr>
            <a:t>- Edit "Funding Entity" column to match actual sources</a:t>
          </a:r>
        </a:p>
        <a:p>
          <a:pPr marL="0" marR="0" lvl="0" indent="0" defTabSz="914400" eaLnBrk="1" fontAlgn="auto" latinLnBrk="0" hangingPunct="1">
            <a:lnSpc>
              <a:spcPct val="100000"/>
            </a:lnSpc>
            <a:spcBef>
              <a:spcPts val="0"/>
            </a:spcBef>
            <a:spcAft>
              <a:spcPts val="0"/>
            </a:spcAft>
            <a:buClrTx/>
            <a:buSzTx/>
            <a:buFontTx/>
            <a:buNone/>
            <a:tabLst/>
            <a:defRPr/>
          </a:pPr>
          <a:endParaRPr lang="en-US" sz="1000">
            <a:effectLst/>
          </a:endParaRPr>
        </a:p>
        <a:p>
          <a:endParaRPr lang="en-US" sz="1000" i="0" u="none">
            <a:solidFill>
              <a:schemeClr val="dk1"/>
            </a:solidFill>
            <a:latin typeface="Arial" panose="020B0604020202020204" pitchFamily="34" charset="0"/>
            <a:ea typeface="+mn-ea"/>
            <a:cs typeface="Arial" panose="020B0604020202020204" pitchFamily="34" charset="0"/>
          </a:endParaRPr>
        </a:p>
      </xdr:txBody>
    </xdr:sp>
    <xdr:clientData/>
  </xdr:twoCellAnchor>
  <xdr:twoCellAnchor editAs="oneCell">
    <xdr:from>
      <xdr:col>9</xdr:col>
      <xdr:colOff>600076</xdr:colOff>
      <xdr:row>19</xdr:row>
      <xdr:rowOff>38101</xdr:rowOff>
    </xdr:from>
    <xdr:to>
      <xdr:col>18</xdr:col>
      <xdr:colOff>295276</xdr:colOff>
      <xdr:row>41</xdr:row>
      <xdr:rowOff>36387</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stretch>
          <a:fillRect/>
        </a:stretch>
      </xdr:blipFill>
      <xdr:spPr>
        <a:xfrm>
          <a:off x="8524876" y="3248026"/>
          <a:ext cx="5181600" cy="35786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107950</xdr:colOff>
      <xdr:row>157</xdr:row>
      <xdr:rowOff>2964</xdr:rowOff>
    </xdr:from>
    <xdr:to>
      <xdr:col>9</xdr:col>
      <xdr:colOff>709083</xdr:colOff>
      <xdr:row>163</xdr:row>
      <xdr:rowOff>74084</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107950" y="23191047"/>
          <a:ext cx="9078383" cy="10236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solidFill>
                <a:schemeClr val="dk1"/>
              </a:solidFill>
              <a:latin typeface="Arial" panose="020B0604020202020204" pitchFamily="34" charset="0"/>
              <a:ea typeface="+mn-ea"/>
              <a:cs typeface="Arial" panose="020B0604020202020204" pitchFamily="34" charset="0"/>
            </a:rPr>
            <a:t>The line item narrative on</a:t>
          </a:r>
          <a:r>
            <a:rPr lang="en-US" sz="1000" baseline="0">
              <a:solidFill>
                <a:schemeClr val="dk1"/>
              </a:solidFill>
              <a:latin typeface="Arial" panose="020B0604020202020204" pitchFamily="34" charset="0"/>
              <a:ea typeface="+mn-ea"/>
              <a:cs typeface="Arial" panose="020B0604020202020204" pitchFamily="34" charset="0"/>
            </a:rPr>
            <a:t> the next tab</a:t>
          </a:r>
          <a:r>
            <a:rPr lang="en-US" sz="1000">
              <a:solidFill>
                <a:schemeClr val="dk1"/>
              </a:solidFill>
              <a:latin typeface="Arial" panose="020B0604020202020204" pitchFamily="34" charset="0"/>
              <a:ea typeface="+mn-ea"/>
              <a:cs typeface="Arial" panose="020B0604020202020204" pitchFamily="34" charset="0"/>
            </a:rPr>
            <a:t> must justify budget amounts and assumptions with either third party documentation or past experience with project in similar markets. At a minimum, the proposed budget in the Uniform Application must adhere to the following:</a:t>
          </a:r>
        </a:p>
        <a:p>
          <a:r>
            <a:rPr lang="en-US" sz="1000">
              <a:solidFill>
                <a:schemeClr val="dk1"/>
              </a:solidFill>
              <a:latin typeface="Arial" panose="020B0604020202020204" pitchFamily="34" charset="0"/>
              <a:ea typeface="+mn-ea"/>
              <a:cs typeface="Arial" panose="020B0604020202020204" pitchFamily="34" charset="0"/>
            </a:rPr>
            <a:t>-   Sources of Funds (Part I) equal Uses of Funds (Part II)</a:t>
          </a:r>
        </a:p>
        <a:p>
          <a:r>
            <a:rPr lang="en-US" sz="1000">
              <a:solidFill>
                <a:schemeClr val="dk1"/>
              </a:solidFill>
              <a:latin typeface="Arial" panose="020B0604020202020204" pitchFamily="34" charset="0"/>
              <a:ea typeface="+mn-ea"/>
              <a:cs typeface="Arial" panose="020B0604020202020204" pitchFamily="34" charset="0"/>
            </a:rPr>
            <a:t>-   Columns and rows add correctly</a:t>
          </a:r>
        </a:p>
        <a:p>
          <a:endParaRPr lang="en-US" sz="1000">
            <a:solidFill>
              <a:schemeClr val="dk1"/>
            </a:solidFill>
            <a:latin typeface="Arial" panose="020B0604020202020204" pitchFamily="34" charset="0"/>
            <a:ea typeface="+mn-ea"/>
            <a:cs typeface="Arial" panose="020B0604020202020204" pitchFamily="34" charset="0"/>
          </a:endParaRPr>
        </a:p>
        <a:p>
          <a:endParaRPr lang="en-US" sz="1000">
            <a:solidFill>
              <a:schemeClr val="dk1"/>
            </a:solidFill>
            <a:latin typeface="Arial" panose="020B0604020202020204" pitchFamily="34" charset="0"/>
            <a:ea typeface="+mn-ea"/>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296332</xdr:colOff>
      <xdr:row>2</xdr:row>
      <xdr:rowOff>32809</xdr:rowOff>
    </xdr:from>
    <xdr:to>
      <xdr:col>6</xdr:col>
      <xdr:colOff>624417</xdr:colOff>
      <xdr:row>125</xdr:row>
      <xdr:rowOff>155575</xdr:rowOff>
    </xdr:to>
    <xdr:sp macro="" textlink="" fLocksText="0">
      <xdr:nvSpPr>
        <xdr:cNvPr id="3" name="TextBox 2">
          <a:extLst>
            <a:ext uri="{FF2B5EF4-FFF2-40B4-BE49-F238E27FC236}">
              <a16:creationId xmlns:a16="http://schemas.microsoft.com/office/drawing/2014/main" id="{00000000-0008-0000-0700-000003000000}"/>
            </a:ext>
          </a:extLst>
        </xdr:cNvPr>
        <xdr:cNvSpPr txBox="1"/>
      </xdr:nvSpPr>
      <xdr:spPr>
        <a:xfrm>
          <a:off x="539749" y="424392"/>
          <a:ext cx="6233585" cy="1972310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000">
            <a:solidFill>
              <a:schemeClr val="dk1"/>
            </a:solidFill>
            <a:latin typeface="Arial" panose="020B0604020202020204" pitchFamily="34" charset="0"/>
            <a:ea typeface="+mn-ea"/>
            <a:cs typeface="Arial" panose="020B0604020202020204" pitchFamily="34" charset="0"/>
          </a:endParaRPr>
        </a:p>
        <a:p>
          <a:r>
            <a:rPr lang="en-US" sz="1000" i="1" u="sng">
              <a:solidFill>
                <a:schemeClr val="dk1"/>
              </a:solidFill>
              <a:latin typeface="+mn-lt"/>
              <a:ea typeface="+mn-ea"/>
              <a:cs typeface="Arial" panose="020B0604020202020204" pitchFamily="34" charset="0"/>
            </a:rPr>
            <a:t>Uses of Funds</a:t>
          </a:r>
          <a:r>
            <a:rPr lang="en-US" sz="1000">
              <a:solidFill>
                <a:schemeClr val="dk1"/>
              </a:solidFill>
              <a:latin typeface="+mn-lt"/>
              <a:ea typeface="+mn-ea"/>
              <a:cs typeface="Arial" panose="020B0604020202020204" pitchFamily="34" charset="0"/>
            </a:rPr>
            <a:t> – Demonstrate reasonable estimates of program costs. Depending on the type of program, Applicants must include credible, third-party support as an attachment.  The following are examples that may be used:</a:t>
          </a:r>
        </a:p>
        <a:p>
          <a:r>
            <a:rPr lang="en-US" sz="1000">
              <a:solidFill>
                <a:schemeClr val="dk1"/>
              </a:solidFill>
              <a:latin typeface="+mn-lt"/>
              <a:ea typeface="+mn-ea"/>
              <a:cs typeface="Arial" panose="020B0604020202020204" pitchFamily="34" charset="0"/>
            </a:rPr>
            <a:t>-   Credible third-party bid</a:t>
          </a:r>
        </a:p>
        <a:p>
          <a:r>
            <a:rPr lang="en-US" sz="1000">
              <a:solidFill>
                <a:schemeClr val="dk1"/>
              </a:solidFill>
              <a:latin typeface="+mn-lt"/>
              <a:ea typeface="+mn-ea"/>
              <a:cs typeface="Arial" panose="020B0604020202020204" pitchFamily="34" charset="0"/>
            </a:rPr>
            <a:t>-   Estimate by architect</a:t>
          </a:r>
        </a:p>
        <a:p>
          <a:r>
            <a:rPr lang="en-US" sz="1000">
              <a:solidFill>
                <a:schemeClr val="dk1"/>
              </a:solidFill>
              <a:latin typeface="+mn-lt"/>
              <a:ea typeface="+mn-ea"/>
              <a:cs typeface="Arial" panose="020B0604020202020204" pitchFamily="34" charset="0"/>
            </a:rPr>
            <a:t>-   Estimates by material supplier</a:t>
          </a:r>
        </a:p>
        <a:p>
          <a:r>
            <a:rPr lang="en-US" sz="1000">
              <a:solidFill>
                <a:schemeClr val="dk1"/>
              </a:solidFill>
              <a:latin typeface="+mn-lt"/>
              <a:ea typeface="+mn-ea"/>
              <a:cs typeface="Arial" panose="020B0604020202020204" pitchFamily="34" charset="0"/>
            </a:rPr>
            <a:t>-   Appraisal of property </a:t>
          </a:r>
        </a:p>
        <a:p>
          <a:r>
            <a:rPr lang="en-US" sz="1000">
              <a:solidFill>
                <a:schemeClr val="dk1"/>
              </a:solidFill>
              <a:latin typeface="+mn-lt"/>
              <a:ea typeface="+mn-ea"/>
              <a:cs typeface="Arial" panose="020B0604020202020204" pitchFamily="34" charset="0"/>
            </a:rPr>
            <a:t>-   Realtor’s assessment with properties identified</a:t>
          </a:r>
        </a:p>
        <a:p>
          <a:r>
            <a:rPr lang="en-US" sz="1000">
              <a:solidFill>
                <a:schemeClr val="dk1"/>
              </a:solidFill>
              <a:latin typeface="+mn-lt"/>
              <a:ea typeface="+mn-ea"/>
              <a:cs typeface="Arial" panose="020B0604020202020204" pitchFamily="34" charset="0"/>
            </a:rPr>
            <a:t>-  </a:t>
          </a:r>
          <a:r>
            <a:rPr lang="en-US" sz="1000" baseline="0">
              <a:solidFill>
                <a:schemeClr val="dk1"/>
              </a:solidFill>
              <a:latin typeface="+mn-lt"/>
              <a:ea typeface="+mn-ea"/>
              <a:cs typeface="Arial" panose="020B0604020202020204" pitchFamily="34" charset="0"/>
            </a:rPr>
            <a:t> Past Project costs supported by final cost certifications</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Other third-party documentation </a:t>
          </a:r>
        </a:p>
        <a:p>
          <a:r>
            <a:rPr lang="en-US" sz="1000" b="1">
              <a:solidFill>
                <a:schemeClr val="dk1"/>
              </a:solidFill>
              <a:latin typeface="+mn-lt"/>
              <a:ea typeface="+mn-ea"/>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r>
            <a:rPr lang="en-US" sz="1000" b="1">
              <a:solidFill>
                <a:schemeClr val="dk1"/>
              </a:solidFill>
              <a:latin typeface="+mn-lt"/>
              <a:ea typeface="+mn-ea"/>
              <a:cs typeface="Arial" panose="020B0604020202020204" pitchFamily="34" charset="0"/>
            </a:rPr>
            <a:t>Narrative:  </a:t>
          </a:r>
          <a:r>
            <a:rPr lang="en-US" sz="1000" b="0">
              <a:solidFill>
                <a:schemeClr val="dk1"/>
              </a:solidFill>
              <a:latin typeface="+mn-lt"/>
              <a:ea typeface="+mn-ea"/>
              <a:cs typeface="Arial" panose="020B0604020202020204" pitchFamily="34" charset="0"/>
            </a:rPr>
            <a:t>(Please describe</a:t>
          </a:r>
          <a:r>
            <a:rPr lang="en-US" sz="1000" b="0" baseline="0">
              <a:solidFill>
                <a:schemeClr val="dk1"/>
              </a:solidFill>
              <a:latin typeface="+mn-lt"/>
              <a:ea typeface="+mn-ea"/>
              <a:cs typeface="Arial" panose="020B0604020202020204" pitchFamily="34" charset="0"/>
            </a:rPr>
            <a:t> </a:t>
          </a:r>
          <a:r>
            <a:rPr lang="en-US" sz="1000" b="0">
              <a:solidFill>
                <a:schemeClr val="dk1"/>
              </a:solidFill>
              <a:latin typeface="+mn-lt"/>
              <a:ea typeface="+mn-ea"/>
              <a:cs typeface="Arial" panose="020B0604020202020204" pitchFamily="34" charset="0"/>
            </a:rPr>
            <a:t>by category how budget numbers were determined.</a:t>
          </a:r>
          <a:r>
            <a:rPr lang="en-US" sz="1000" b="0" baseline="0">
              <a:solidFill>
                <a:schemeClr val="dk1"/>
              </a:solidFill>
              <a:latin typeface="+mn-lt"/>
              <a:ea typeface="+mn-ea"/>
              <a:cs typeface="Arial" panose="020B0604020202020204" pitchFamily="34" charset="0"/>
            </a:rPr>
            <a:t>  Include assumptions or methods  used to estimate your budget.  It is not necessary to go into each line item but it must be clear the methodology used to arrive at project costs.  Any unique or unusual situations should be explained fully) </a:t>
          </a:r>
        </a:p>
        <a:p>
          <a:pPr marL="0" marR="0" indent="0" defTabSz="914400" eaLnBrk="1" fontAlgn="auto" latinLnBrk="0" hangingPunct="1">
            <a:lnSpc>
              <a:spcPct val="100000"/>
            </a:lnSpc>
            <a:spcBef>
              <a:spcPts val="0"/>
            </a:spcBef>
            <a:spcAft>
              <a:spcPts val="0"/>
            </a:spcAft>
            <a:buClrTx/>
            <a:buSzTx/>
            <a:buFontTx/>
            <a:buNone/>
            <a:tabLst/>
            <a:defRPr/>
          </a:pPr>
          <a:endParaRPr lang="en-US" sz="1000" b="0" baseline="0">
            <a:solidFill>
              <a:schemeClr val="dk1"/>
            </a:solidFill>
            <a:latin typeface="+mn-lt"/>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00" b="1">
              <a:solidFill>
                <a:schemeClr val="dk1"/>
              </a:solidFill>
              <a:latin typeface="+mn-lt"/>
              <a:ea typeface="+mn-ea"/>
              <a:cs typeface="Arial" panose="020B0604020202020204" pitchFamily="34" charset="0"/>
            </a:rPr>
            <a:t>IMPORTANT:</a:t>
          </a:r>
          <a:r>
            <a:rPr lang="en-US" sz="1000" b="0">
              <a:solidFill>
                <a:schemeClr val="dk1"/>
              </a:solidFill>
              <a:latin typeface="+mn-lt"/>
              <a:ea typeface="+mn-ea"/>
              <a:cs typeface="Arial" panose="020B0604020202020204" pitchFamily="34" charset="0"/>
            </a:rPr>
            <a:t>  Some funding sources have limits on what can be paid for with their monies.  Please contact or refer to each funding sources rules for those limitations. </a:t>
          </a:r>
          <a:endParaRPr lang="en-US" sz="1000" b="1">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b="1" u="sng">
              <a:solidFill>
                <a:schemeClr val="dk1"/>
              </a:solidFill>
              <a:latin typeface="+mn-lt"/>
              <a:ea typeface="+mn-ea"/>
              <a:cs typeface="Arial" panose="020B0604020202020204" pitchFamily="34" charset="0"/>
            </a:rPr>
            <a:t>LAND/DEMO</a:t>
          </a:r>
          <a:r>
            <a:rPr lang="en-US" sz="1000" b="1" u="sng" baseline="0">
              <a:solidFill>
                <a:schemeClr val="dk1"/>
              </a:solidFill>
              <a:latin typeface="+mn-lt"/>
              <a:ea typeface="+mn-ea"/>
              <a:cs typeface="Arial" panose="020B0604020202020204" pitchFamily="34" charset="0"/>
            </a:rPr>
            <a:t> </a:t>
          </a:r>
          <a:r>
            <a:rPr lang="en-US" sz="1000" b="0" u="sng" baseline="0">
              <a:solidFill>
                <a:schemeClr val="dk1"/>
              </a:solidFill>
              <a:latin typeface="+mn-lt"/>
              <a:ea typeface="+mn-ea"/>
              <a:cs typeface="Arial" panose="020B0604020202020204" pitchFamily="34" charset="0"/>
            </a:rPr>
            <a:t>(if land is being leases describe the details here)</a:t>
          </a:r>
          <a:endParaRPr lang="en-US" sz="1000" b="0" u="sng">
            <a:solidFill>
              <a:schemeClr val="dk1"/>
            </a:solidFill>
            <a:latin typeface="+mn-lt"/>
            <a:ea typeface="+mn-ea"/>
            <a:cs typeface="Arial" panose="020B0604020202020204" pitchFamily="34" charset="0"/>
          </a:endParaRPr>
        </a:p>
        <a:p>
          <a:endParaRPr lang="en-US" sz="1000">
            <a:effectLst/>
            <a:latin typeface="+mn-lt"/>
            <a:cs typeface="Arial" panose="020B0604020202020204" pitchFamily="34" charset="0"/>
          </a:endParaRPr>
        </a:p>
        <a:p>
          <a:r>
            <a:rPr lang="en-US" sz="1000">
              <a:solidFill>
                <a:schemeClr val="dk1"/>
              </a:solidFill>
              <a:effectLst/>
              <a:latin typeface="+mn-lt"/>
              <a:ea typeface="+mn-ea"/>
              <a:cs typeface="Arial" panose="020B0604020202020204" pitchFamily="34" charset="0"/>
            </a:rPr>
            <a:t> </a:t>
          </a:r>
          <a:endParaRPr lang="en-US" sz="1000">
            <a:effectLst/>
            <a:latin typeface="+mn-lt"/>
            <a:cs typeface="Arial" panose="020B0604020202020204" pitchFamily="34" charset="0"/>
          </a:endParaRPr>
        </a:p>
        <a:p>
          <a:r>
            <a:rPr lang="en-US" sz="1000" b="1" u="sng">
              <a:solidFill>
                <a:schemeClr val="dk1"/>
              </a:solidFill>
              <a:latin typeface="+mn-lt"/>
              <a:ea typeface="+mn-ea"/>
              <a:cs typeface="Arial" panose="020B0604020202020204" pitchFamily="34" charset="0"/>
            </a:rPr>
            <a:t>BUILDING/ACQUISITION   </a:t>
          </a:r>
          <a:endParaRPr lang="en-US" sz="1000">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SITE WORK</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endParaRPr lang="en-US" sz="1000">
            <a:solidFill>
              <a:schemeClr val="dk1"/>
            </a:solidFill>
            <a:latin typeface="+mn-lt"/>
            <a:ea typeface="+mn-ea"/>
            <a:cs typeface="Arial" panose="020B0604020202020204" pitchFamily="34" charset="0"/>
          </a:endParaRPr>
        </a:p>
        <a:p>
          <a:r>
            <a:rPr lang="en-US" sz="1000" b="1" u="sng">
              <a:solidFill>
                <a:schemeClr val="dk1"/>
              </a:solidFill>
              <a:latin typeface="+mn-lt"/>
              <a:ea typeface="+mn-ea"/>
              <a:cs typeface="Arial" panose="020B0604020202020204" pitchFamily="34" charset="0"/>
            </a:rPr>
            <a:t>CONSTRUCTION</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New Construction</a:t>
          </a:r>
          <a:r>
            <a:rPr lang="en-US" sz="1000">
              <a:solidFill>
                <a:schemeClr val="dk1"/>
              </a:solidFill>
              <a:latin typeface="+mn-lt"/>
              <a:ea typeface="+mn-ea"/>
              <a:cs typeface="Arial" panose="020B0604020202020204" pitchFamily="34" charset="0"/>
            </a:rPr>
            <a:t> – </a:t>
          </a:r>
        </a:p>
        <a:p>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General Requirements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Contractor Overhead</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Contractor Profit</a:t>
          </a:r>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Construction Contingency</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PROFESSIONAL WORK &amp; FEES</a:t>
          </a:r>
          <a:r>
            <a:rPr lang="en-US" sz="1000">
              <a:solidFill>
                <a:schemeClr val="dk1"/>
              </a:solidFill>
              <a:latin typeface="+mn-lt"/>
              <a:ea typeface="+mn-ea"/>
              <a:cs typeface="Arial" panose="020B0604020202020204" pitchFamily="34" charset="0"/>
            </a:rPr>
            <a:t>		</a:t>
          </a:r>
        </a:p>
        <a:p>
          <a:r>
            <a:rPr lang="en-US" sz="1000" b="1" u="none" strike="noStrike">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Architect Design</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Attorney, Real Estate</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Engineer</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CONSTRUCTION/INTERIM FEES</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Hazard &amp; Liability Insurance</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Construction Interest</a:t>
          </a:r>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Origination Points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Inspection / Appraisal</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Title &amp; Recording</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Legal Fees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Taxes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PERMANENT FINANCING FEES</a:t>
          </a:r>
          <a:r>
            <a:rPr lang="en-US" sz="1000">
              <a:solidFill>
                <a:schemeClr val="dk1"/>
              </a:solidFill>
              <a:latin typeface="+mn-lt"/>
              <a:ea typeface="+mn-ea"/>
              <a:cs typeface="Arial" panose="020B0604020202020204" pitchFamily="34" charset="0"/>
            </a:rPr>
            <a:t>		</a:t>
          </a:r>
        </a:p>
        <a:p>
          <a:r>
            <a:rPr lang="en-US" sz="1000" u="none" strike="noStrike">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Title &amp; Recording</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Legal Fees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Appraisal</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endParaRPr lang="en-US" sz="1000">
            <a:solidFill>
              <a:schemeClr val="dk1"/>
            </a:solidFill>
            <a:latin typeface="+mn-lt"/>
            <a:ea typeface="+mn-ea"/>
            <a:cs typeface="Arial" panose="020B0604020202020204" pitchFamily="34" charset="0"/>
          </a:endParaRPr>
        </a:p>
        <a:p>
          <a:r>
            <a:rPr lang="en-US" sz="1000" b="1" u="sng">
              <a:solidFill>
                <a:schemeClr val="dk1"/>
              </a:solidFill>
              <a:latin typeface="+mn-lt"/>
              <a:ea typeface="+mn-ea"/>
              <a:cs typeface="Arial" panose="020B0604020202020204" pitchFamily="34" charset="0"/>
            </a:rPr>
            <a:t>SOFT COSTS</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Market Study</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Environmental Study</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Tax Credit Fees</a:t>
          </a:r>
          <a:r>
            <a:rPr lang="en-US" sz="1000">
              <a:solidFill>
                <a:schemeClr val="dk1"/>
              </a:solidFill>
              <a:latin typeface="+mn-lt"/>
              <a:ea typeface="+mn-ea"/>
              <a:cs typeface="Arial" panose="020B0604020202020204" pitchFamily="34" charset="0"/>
            </a:rPr>
            <a:t> – </a:t>
          </a:r>
        </a:p>
        <a:p>
          <a:endParaRPr lang="en-US" sz="1000">
            <a:solidFill>
              <a:schemeClr val="dk1"/>
            </a:solidFill>
            <a:latin typeface="+mn-lt"/>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00" u="sng">
              <a:solidFill>
                <a:schemeClr val="dk1"/>
              </a:solidFill>
              <a:latin typeface="+mn-lt"/>
              <a:ea typeface="+mn-ea"/>
              <a:cs typeface="Arial" panose="020B0604020202020204" pitchFamily="34" charset="0"/>
            </a:rPr>
            <a:t>HOME Project</a:t>
          </a:r>
          <a:r>
            <a:rPr lang="en-US" sz="1000" u="sng" baseline="0">
              <a:solidFill>
                <a:schemeClr val="dk1"/>
              </a:solidFill>
              <a:latin typeface="+mn-lt"/>
              <a:ea typeface="+mn-ea"/>
              <a:cs typeface="Arial" panose="020B0604020202020204" pitchFamily="34" charset="0"/>
            </a:rPr>
            <a:t> Specific Soft Costs</a:t>
          </a:r>
          <a:r>
            <a:rPr lang="en-US" sz="1000">
              <a:solidFill>
                <a:schemeClr val="dk1"/>
              </a:solidFill>
              <a:latin typeface="+mn-lt"/>
              <a:ea typeface="+mn-ea"/>
              <a:cs typeface="Arial" panose="020B0604020202020204" pitchFamily="34" charset="0"/>
            </a:rPr>
            <a:t> – (See</a:t>
          </a:r>
          <a:r>
            <a:rPr lang="en-US" sz="1000" baseline="0">
              <a:solidFill>
                <a:schemeClr val="dk1"/>
              </a:solidFill>
              <a:latin typeface="+mn-lt"/>
              <a:ea typeface="+mn-ea"/>
              <a:cs typeface="Arial" panose="020B0604020202020204" pitchFamily="34" charset="0"/>
            </a:rPr>
            <a:t> HOME Guidelines for allowable expenses)</a:t>
          </a:r>
          <a:r>
            <a:rPr lang="en-US" sz="1000">
              <a:solidFill>
                <a:schemeClr val="dk1"/>
              </a:solidFill>
              <a:latin typeface="+mn-lt"/>
              <a:ea typeface="+mn-ea"/>
              <a:cs typeface="Arial" panose="020B0604020202020204" pitchFamily="34" charset="0"/>
            </a:rPr>
            <a:t>.  </a:t>
          </a:r>
          <a:endParaRPr lang="en-US" sz="1000">
            <a:latin typeface="+mn-lt"/>
            <a:cs typeface="Arial" panose="020B0604020202020204" pitchFamily="34" charset="0"/>
          </a:endParaRPr>
        </a:p>
        <a:p>
          <a:r>
            <a:rPr lang="en-US" sz="1000">
              <a:solidFill>
                <a:schemeClr val="dk1"/>
              </a:solidFill>
              <a:latin typeface="+mn-lt"/>
              <a:ea typeface="+mn-ea"/>
              <a:cs typeface="Arial" panose="020B0604020202020204" pitchFamily="34" charset="0"/>
            </a:rPr>
            <a:t> </a:t>
          </a:r>
        </a:p>
        <a:p>
          <a:endParaRPr lang="en-US" sz="1000">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b="1" u="sng">
              <a:solidFill>
                <a:schemeClr val="dk1"/>
              </a:solidFill>
              <a:latin typeface="+mn-lt"/>
              <a:ea typeface="+mn-ea"/>
              <a:cs typeface="Arial" panose="020B0604020202020204" pitchFamily="34" charset="0"/>
            </a:rPr>
            <a:t>SYNDICATION COSTS</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Organization (Partnership)</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Tax Opinion</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Other (Syndication Fees)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DEVELOPER’S FEES</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u="none" strike="noStrike">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Developer’s Fees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b="1" u="sng">
              <a:solidFill>
                <a:schemeClr val="dk1"/>
              </a:solidFill>
              <a:latin typeface="+mn-lt"/>
              <a:ea typeface="+mn-ea"/>
              <a:cs typeface="Arial" panose="020B0604020202020204" pitchFamily="34" charset="0"/>
            </a:rPr>
            <a:t>PROJECT RESERVES</a:t>
          </a:r>
          <a:r>
            <a:rPr lang="en-US" sz="1000" b="1">
              <a:solidFill>
                <a:schemeClr val="dk1"/>
              </a:solidFill>
              <a:latin typeface="+mn-lt"/>
              <a:ea typeface="+mn-ea"/>
              <a:cs typeface="Arial" panose="020B0604020202020204" pitchFamily="34" charset="0"/>
            </a:rPr>
            <a:t>				</a:t>
          </a:r>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Rent-Up Reserves</a:t>
          </a:r>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Operating Reserves</a:t>
          </a:r>
          <a:r>
            <a:rPr lang="en-US" sz="1000">
              <a:solidFill>
                <a:schemeClr val="dk1"/>
              </a:solidFill>
              <a:latin typeface="+mn-lt"/>
              <a:ea typeface="+mn-ea"/>
              <a:cs typeface="Arial" panose="020B0604020202020204" pitchFamily="34" charset="0"/>
            </a:rPr>
            <a:t> – </a:t>
          </a:r>
        </a:p>
      </xdr:txBody>
    </xdr:sp>
    <xdr:clientData fLocksWithSheet="0"/>
  </xdr:twoCellAnchor>
</xdr:wsDr>
</file>

<file path=xl/drawings/drawing6.xml><?xml version="1.0" encoding="utf-8"?>
<xdr:wsDr xmlns:xdr="http://schemas.openxmlformats.org/drawingml/2006/spreadsheetDrawing" xmlns:a="http://schemas.openxmlformats.org/drawingml/2006/main">
  <xdr:twoCellAnchor>
    <xdr:from>
      <xdr:col>10</xdr:col>
      <xdr:colOff>19050</xdr:colOff>
      <xdr:row>2</xdr:row>
      <xdr:rowOff>9525</xdr:rowOff>
    </xdr:from>
    <xdr:to>
      <xdr:col>18</xdr:col>
      <xdr:colOff>438150</xdr:colOff>
      <xdr:row>18</xdr:row>
      <xdr:rowOff>28575</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6115050" y="333375"/>
          <a:ext cx="5295900" cy="260985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i="0">
              <a:solidFill>
                <a:schemeClr val="dk1"/>
              </a:solidFill>
              <a:effectLst/>
              <a:latin typeface="+mn-lt"/>
              <a:ea typeface="+mn-ea"/>
              <a:cs typeface="Arial" panose="020B0604020202020204" pitchFamily="34" charset="0"/>
            </a:rPr>
            <a:t>This tab should be updated</a:t>
          </a:r>
          <a:r>
            <a:rPr lang="en-US" sz="1000" i="0" baseline="0">
              <a:solidFill>
                <a:schemeClr val="dk1"/>
              </a:solidFill>
              <a:effectLst/>
              <a:latin typeface="+mn-lt"/>
              <a:ea typeface="+mn-ea"/>
              <a:cs typeface="Arial" panose="020B0604020202020204" pitchFamily="34" charset="0"/>
            </a:rPr>
            <a:t> anytime this uniapp is submitted including different programs, updates or different stages of a project.</a:t>
          </a:r>
          <a:endParaRPr lang="en-US" sz="1000">
            <a:effectLst/>
            <a:latin typeface="+mn-lt"/>
            <a:cs typeface="Arial" panose="020B0604020202020204" pitchFamily="34" charset="0"/>
          </a:endParaRPr>
        </a:p>
        <a:p>
          <a:endParaRPr lang="en-US" sz="1000" i="0" baseline="0">
            <a:solidFill>
              <a:schemeClr val="dk1"/>
            </a:solidFill>
            <a:effectLst/>
            <a:latin typeface="+mn-lt"/>
            <a:ea typeface="+mn-ea"/>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The purpose is to track how a project changes over time.</a:t>
          </a:r>
          <a:endParaRPr lang="en-US" sz="1000">
            <a:effectLst/>
            <a:latin typeface="+mn-lt"/>
            <a:cs typeface="Arial" panose="020B0604020202020204" pitchFamily="34" charset="0"/>
          </a:endParaRPr>
        </a:p>
        <a:p>
          <a:endParaRPr lang="en-US" sz="1000" i="0" baseline="0">
            <a:solidFill>
              <a:schemeClr val="dk1"/>
            </a:solidFill>
            <a:effectLst/>
            <a:latin typeface="+mn-lt"/>
            <a:ea typeface="+mn-ea"/>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Instructions:</a:t>
          </a:r>
          <a:endParaRPr lang="en-US" sz="1000">
            <a:effectLst/>
            <a:latin typeface="+mn-lt"/>
            <a:cs typeface="Arial" panose="020B0604020202020204" pitchFamily="34" charset="0"/>
          </a:endParaRPr>
        </a:p>
        <a:p>
          <a:r>
            <a:rPr lang="en-US" sz="1000" i="0">
              <a:solidFill>
                <a:schemeClr val="dk1"/>
              </a:solidFill>
              <a:effectLst/>
              <a:latin typeface="+mn-lt"/>
              <a:ea typeface="+mn-ea"/>
              <a:cs typeface="Arial" panose="020B0604020202020204" pitchFamily="34" charset="0"/>
            </a:rPr>
            <a:t>At</a:t>
          </a:r>
          <a:r>
            <a:rPr lang="en-US" sz="1000" i="0" baseline="0">
              <a:solidFill>
                <a:schemeClr val="dk1"/>
              </a:solidFill>
              <a:effectLst/>
              <a:latin typeface="+mn-lt"/>
              <a:ea typeface="+mn-ea"/>
              <a:cs typeface="Arial" panose="020B0604020202020204" pitchFamily="34" charset="0"/>
            </a:rPr>
            <a:t> first application after all uses are finalized on "Uses of Funds" tab</a:t>
          </a:r>
          <a:endParaRPr lang="en-US" sz="1000">
            <a:effectLst/>
            <a:latin typeface="+mn-lt"/>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 Copy columns B and C in "Uses of Funds": tab</a:t>
          </a:r>
          <a:endParaRPr lang="en-US" sz="1000">
            <a:effectLst/>
            <a:latin typeface="+mn-lt"/>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 Paste in the top left cell of this tab</a:t>
          </a:r>
          <a:endParaRPr lang="en-US" sz="1000">
            <a:effectLst/>
            <a:latin typeface="+mn-lt"/>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 Top of Total Project Budget column note date and what is being submitted</a:t>
          </a:r>
          <a:endParaRPr lang="en-US" sz="1000">
            <a:effectLst/>
            <a:latin typeface="+mn-lt"/>
            <a:cs typeface="Arial" panose="020B0604020202020204" pitchFamily="34" charset="0"/>
          </a:endParaRPr>
        </a:p>
        <a:p>
          <a:endParaRPr lang="en-US" sz="1000" i="0" baseline="0">
            <a:solidFill>
              <a:schemeClr val="dk1"/>
            </a:solidFill>
            <a:effectLst/>
            <a:latin typeface="+mn-lt"/>
            <a:ea typeface="+mn-ea"/>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At each submission thereafter after all uses are finalized on "Uses of Funds" tab</a:t>
          </a:r>
          <a:endParaRPr lang="en-US" sz="1000">
            <a:effectLst/>
            <a:latin typeface="+mn-lt"/>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 Copy Column C in "Uses of Funds" tab</a:t>
          </a:r>
          <a:endParaRPr lang="en-US" sz="1000">
            <a:effectLst/>
            <a:latin typeface="+mn-lt"/>
            <a:cs typeface="Arial" panose="020B0604020202020204" pitchFamily="34" charset="0"/>
          </a:endParaRPr>
        </a:p>
        <a:p>
          <a:r>
            <a:rPr lang="en-US" sz="1000" i="0" baseline="0">
              <a:solidFill>
                <a:schemeClr val="dk1"/>
              </a:solidFill>
              <a:effectLst/>
              <a:latin typeface="+mn-lt"/>
              <a:ea typeface="+mn-ea"/>
              <a:cs typeface="Arial" panose="020B0604020202020204" pitchFamily="34" charset="0"/>
            </a:rPr>
            <a:t>- Paste in the next column over</a:t>
          </a:r>
          <a:endParaRPr lang="en-US" sz="1000">
            <a:effectLst/>
            <a:latin typeface="+mn-lt"/>
            <a:cs typeface="Arial" panose="020B0604020202020204" pitchFamily="34" charset="0"/>
          </a:endParaRPr>
        </a:p>
        <a:p>
          <a:pPr eaLnBrk="1" fontAlgn="auto" latinLnBrk="0" hangingPunct="1"/>
          <a:r>
            <a:rPr lang="en-US" sz="1000" i="0" baseline="0">
              <a:solidFill>
                <a:schemeClr val="dk1"/>
              </a:solidFill>
              <a:effectLst/>
              <a:latin typeface="+mn-lt"/>
              <a:ea typeface="+mn-ea"/>
              <a:cs typeface="Arial" panose="020B0604020202020204" pitchFamily="34" charset="0"/>
            </a:rPr>
            <a:t>- Top of Total Project Budget column note date and what is being submitted</a:t>
          </a:r>
          <a:endParaRPr lang="en-US" sz="1000">
            <a:effectLst/>
            <a:latin typeface="+mn-lt"/>
            <a:cs typeface="Arial" panose="020B0604020202020204" pitchFamily="34" charset="0"/>
          </a:endParaRPr>
        </a:p>
        <a:p>
          <a:pPr eaLnBrk="1" fontAlgn="auto" latinLnBrk="0" hangingPunct="1"/>
          <a:r>
            <a:rPr lang="en-US" sz="1000" i="0" baseline="0">
              <a:solidFill>
                <a:schemeClr val="dk1"/>
              </a:solidFill>
              <a:effectLst/>
              <a:latin typeface="+mn-lt"/>
              <a:ea typeface="+mn-ea"/>
              <a:cs typeface="Arial" panose="020B0604020202020204" pitchFamily="34" charset="0"/>
            </a:rPr>
            <a:t>- Edit column A to match actual uses</a:t>
          </a:r>
          <a:endParaRPr lang="en-US" sz="1000">
            <a:effectLst/>
            <a:latin typeface="+mn-lt"/>
            <a:cs typeface="Arial" panose="020B0604020202020204" pitchFamily="34" charset="0"/>
          </a:endParaRPr>
        </a:p>
        <a:p>
          <a:endParaRPr lang="en-US" sz="1100" i="1" u="sng">
            <a:solidFill>
              <a:schemeClr val="dk1"/>
            </a:solidFill>
            <a:latin typeface="+mn-lt"/>
            <a:ea typeface="+mn-ea"/>
            <a:cs typeface="+mn-cs"/>
          </a:endParaRPr>
        </a:p>
      </xdr:txBody>
    </xdr:sp>
    <xdr:clientData/>
  </xdr:twoCellAnchor>
  <xdr:twoCellAnchor editAs="oneCell">
    <xdr:from>
      <xdr:col>10</xdr:col>
      <xdr:colOff>19051</xdr:colOff>
      <xdr:row>20</xdr:row>
      <xdr:rowOff>57150</xdr:rowOff>
    </xdr:from>
    <xdr:to>
      <xdr:col>18</xdr:col>
      <xdr:colOff>459537</xdr:colOff>
      <xdr:row>44</xdr:row>
      <xdr:rowOff>85726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6115051" y="3295650"/>
          <a:ext cx="5317286" cy="39147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14</xdr:col>
      <xdr:colOff>140840</xdr:colOff>
      <xdr:row>136</xdr:row>
      <xdr:rowOff>146891</xdr:rowOff>
    </xdr:from>
    <xdr:to>
      <xdr:col>17</xdr:col>
      <xdr:colOff>529066</xdr:colOff>
      <xdr:row>165</xdr:row>
      <xdr:rowOff>9719</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3145381" y="29062070"/>
          <a:ext cx="2983302" cy="4975226"/>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1" cap="all">
              <a:solidFill>
                <a:schemeClr val="dk1"/>
              </a:solidFill>
              <a:effectLst/>
              <a:latin typeface="+mn-lt"/>
              <a:ea typeface="+mn-ea"/>
              <a:cs typeface="Arial" panose="020B0604020202020204" pitchFamily="34" charset="0"/>
            </a:rPr>
            <a:t>Debt Coverage Ratio</a:t>
          </a:r>
        </a:p>
        <a:p>
          <a:r>
            <a:rPr lang="en-US" sz="1000">
              <a:solidFill>
                <a:schemeClr val="dk1"/>
              </a:solidFill>
              <a:effectLst/>
              <a:latin typeface="+mn-lt"/>
              <a:ea typeface="+mn-ea"/>
              <a:cs typeface="Arial" panose="020B0604020202020204" pitchFamily="34" charset="0"/>
            </a:rPr>
            <a:t>The ratio of net operating income (rental income less Operating Expenses, not including expenses for amortization, depreciation or mortgage-related interest, and reserve payments) to foreclosable, currently amortizing debt service obligations (“Debt Coverage Ratio” or “DCR”) should be between:</a:t>
          </a:r>
        </a:p>
        <a:p>
          <a:endParaRPr lang="en-US" sz="1000">
            <a:solidFill>
              <a:schemeClr val="dk1"/>
            </a:solidFill>
            <a:effectLst/>
            <a:latin typeface="+mn-lt"/>
            <a:ea typeface="+mn-ea"/>
            <a:cs typeface="Arial" panose="020B0604020202020204" pitchFamily="34" charset="0"/>
          </a:endParaRPr>
        </a:p>
        <a:p>
          <a:pPr lvl="0"/>
          <a:r>
            <a:rPr lang="en-US" sz="1000">
              <a:solidFill>
                <a:schemeClr val="dk1"/>
              </a:solidFill>
              <a:effectLst/>
              <a:latin typeface="+mn-lt"/>
              <a:ea typeface="+mn-ea"/>
              <a:cs typeface="Arial" panose="020B0604020202020204" pitchFamily="34" charset="0"/>
            </a:rPr>
            <a:t>1.15 and 1.35 in the first year of normal operation if projected to trend upward;</a:t>
          </a:r>
        </a:p>
        <a:p>
          <a:pPr lvl="0"/>
          <a:r>
            <a:rPr lang="en-US" sz="1000">
              <a:solidFill>
                <a:schemeClr val="dk1"/>
              </a:solidFill>
              <a:effectLst/>
              <a:latin typeface="+mn-lt"/>
              <a:ea typeface="+mn-ea"/>
              <a:cs typeface="Arial" panose="020B0604020202020204" pitchFamily="34" charset="0"/>
            </a:rPr>
            <a:t>1.10 and 1.50 during the entire first 15 years of normal operation if projected to trend downward.</a:t>
          </a:r>
        </a:p>
        <a:p>
          <a:endParaRPr lang="en-US" sz="1000">
            <a:solidFill>
              <a:schemeClr val="dk1"/>
            </a:solidFill>
            <a:effectLst/>
            <a:latin typeface="+mn-lt"/>
            <a:ea typeface="+mn-ea"/>
            <a:cs typeface="Arial" panose="020B0604020202020204" pitchFamily="34" charset="0"/>
          </a:endParaRPr>
        </a:p>
        <a:p>
          <a:r>
            <a:rPr lang="en-US" sz="1000">
              <a:solidFill>
                <a:schemeClr val="dk1"/>
              </a:solidFill>
              <a:effectLst/>
              <a:latin typeface="+mn-lt"/>
              <a:ea typeface="+mn-ea"/>
              <a:cs typeface="Arial" panose="020B0604020202020204" pitchFamily="34" charset="0"/>
            </a:rPr>
            <a:t>Applications must justify DCRs outside these ranges in a narrative. MBOH will consider the reasonableness of the Project’s proposed rent levels, Operating Expenses, reserve payments, projected Vacancy Rates, debt service obligations, Soft Costs and amount of Credits requested. If the DCR, as underwritten by MBOH at Application, is above the ranges specified above without acceptable justification, MBOH will reduce the amount of Credits requested or the rent levels proposed.</a:t>
          </a:r>
        </a:p>
        <a:p>
          <a:r>
            <a:rPr lang="en-US" sz="1000">
              <a:solidFill>
                <a:schemeClr val="dk1"/>
              </a:solidFill>
              <a:effectLst/>
              <a:latin typeface="+mn-lt"/>
              <a:ea typeface="+mn-ea"/>
              <a:cs typeface="Arial" panose="020B0604020202020204" pitchFamily="34" charset="0"/>
            </a:rPr>
            <a:t> </a:t>
          </a:r>
        </a:p>
        <a:p>
          <a:r>
            <a:rPr lang="en-US" sz="1000" b="1" cap="all">
              <a:solidFill>
                <a:schemeClr val="dk1"/>
              </a:solidFill>
              <a:effectLst/>
              <a:latin typeface="+mn-lt"/>
              <a:ea typeface="+mn-ea"/>
              <a:cs typeface="Arial" panose="020B0604020202020204" pitchFamily="34" charset="0"/>
            </a:rPr>
            <a:t>Total Expense Ratio</a:t>
          </a:r>
        </a:p>
        <a:p>
          <a:r>
            <a:rPr lang="en-US" sz="1000">
              <a:solidFill>
                <a:schemeClr val="dk1"/>
              </a:solidFill>
              <a:effectLst/>
              <a:latin typeface="+mn-lt"/>
              <a:ea typeface="+mn-ea"/>
              <a:cs typeface="Arial" panose="020B0604020202020204" pitchFamily="34" charset="0"/>
            </a:rPr>
            <a:t>MBOH will consider, on a case by case basis, projects which materially deviate from a 1.10 ratio.</a:t>
          </a:r>
        </a:p>
        <a:p>
          <a:endParaRPr lang="en-US" sz="1100" i="1" u="sng">
            <a:solidFill>
              <a:schemeClr val="dk1"/>
            </a:solidFill>
            <a:latin typeface="+mn-lt"/>
            <a:ea typeface="+mn-ea"/>
            <a:cs typeface="+mn-cs"/>
          </a:endParaRPr>
        </a:p>
      </xdr:txBody>
    </xdr:sp>
    <xdr:clientData/>
  </xdr:twoCellAnchor>
  <xdr:twoCellAnchor>
    <xdr:from>
      <xdr:col>14</xdr:col>
      <xdr:colOff>134604</xdr:colOff>
      <xdr:row>108</xdr:row>
      <xdr:rowOff>131121</xdr:rowOff>
    </xdr:from>
    <xdr:to>
      <xdr:col>19</xdr:col>
      <xdr:colOff>486888</xdr:colOff>
      <xdr:row>116</xdr:row>
      <xdr:rowOff>14305</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13139145" y="22446835"/>
          <a:ext cx="4424707" cy="182706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r>
            <a:rPr lang="en-US" sz="1000">
              <a:solidFill>
                <a:schemeClr val="dk1"/>
              </a:solidFill>
              <a:effectLst/>
              <a:latin typeface="+mn-lt"/>
              <a:ea typeface="+mn-ea"/>
              <a:cs typeface="Arial" panose="020B0604020202020204" pitchFamily="34" charset="0"/>
            </a:rPr>
            <a:t>Vacancy rates: 10% - 20 units and less, 7% - more than 20 and up to 50 units, 5%- more than 50 units or 100% project based rental assistance;</a:t>
          </a:r>
        </a:p>
        <a:p>
          <a:pPr lvl="0"/>
          <a:r>
            <a:rPr lang="en-US" sz="1000">
              <a:solidFill>
                <a:schemeClr val="dk1"/>
              </a:solidFill>
              <a:effectLst/>
              <a:latin typeface="+mn-lt"/>
              <a:ea typeface="+mn-ea"/>
              <a:cs typeface="Arial" panose="020B0604020202020204" pitchFamily="34" charset="0"/>
            </a:rPr>
            <a:t>Rent Trending: 2%;</a:t>
          </a:r>
        </a:p>
        <a:p>
          <a:pPr lvl="0"/>
          <a:r>
            <a:rPr lang="en-US" sz="1000">
              <a:solidFill>
                <a:schemeClr val="dk1"/>
              </a:solidFill>
              <a:effectLst/>
              <a:latin typeface="+mn-lt"/>
              <a:ea typeface="+mn-ea"/>
              <a:cs typeface="Arial" panose="020B0604020202020204" pitchFamily="34" charset="0"/>
            </a:rPr>
            <a:t>Expense Trending: 3%;</a:t>
          </a:r>
        </a:p>
        <a:p>
          <a:pPr lvl="0"/>
          <a:r>
            <a:rPr lang="en-US" sz="1000">
              <a:solidFill>
                <a:schemeClr val="dk1"/>
              </a:solidFill>
              <a:effectLst/>
              <a:latin typeface="+mn-lt"/>
              <a:ea typeface="+mn-ea"/>
              <a:cs typeface="Arial" panose="020B0604020202020204" pitchFamily="34" charset="0"/>
            </a:rPr>
            <a:t>Reserves Trending: as proposed in Application but not to exceed 3%;</a:t>
          </a:r>
        </a:p>
        <a:p>
          <a:pPr lvl="0"/>
          <a:r>
            <a:rPr lang="en-US" sz="1000">
              <a:solidFill>
                <a:schemeClr val="dk1"/>
              </a:solidFill>
              <a:effectLst/>
              <a:latin typeface="+mn-lt"/>
              <a:ea typeface="+mn-ea"/>
              <a:cs typeface="Arial" panose="020B0604020202020204" pitchFamily="34" charset="0"/>
            </a:rPr>
            <a:t>Structured Debt for pro-forma not allowed; and</a:t>
          </a:r>
        </a:p>
        <a:p>
          <a:pPr lvl="0"/>
          <a:r>
            <a:rPr lang="en-US" sz="1000">
              <a:solidFill>
                <a:schemeClr val="dk1"/>
              </a:solidFill>
              <a:effectLst/>
              <a:latin typeface="+mn-lt"/>
              <a:ea typeface="+mn-ea"/>
              <a:cs typeface="Arial" panose="020B0604020202020204" pitchFamily="34" charset="0"/>
            </a:rPr>
            <a:t>Operating expenses per unit: $3,000-$8,000 annually.</a:t>
          </a:r>
        </a:p>
        <a:p>
          <a:endParaRPr lang="en-US" sz="1100" i="1" u="sng">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180974</xdr:colOff>
      <xdr:row>4</xdr:row>
      <xdr:rowOff>9525</xdr:rowOff>
    </xdr:from>
    <xdr:to>
      <xdr:col>6</xdr:col>
      <xdr:colOff>781050</xdr:colOff>
      <xdr:row>56</xdr:row>
      <xdr:rowOff>114300</xdr:rowOff>
    </xdr:to>
    <xdr:sp macro="" textlink="" fLocksText="0">
      <xdr:nvSpPr>
        <xdr:cNvPr id="2" name="TextBox 1">
          <a:extLst>
            <a:ext uri="{FF2B5EF4-FFF2-40B4-BE49-F238E27FC236}">
              <a16:creationId xmlns:a16="http://schemas.microsoft.com/office/drawing/2014/main" id="{00000000-0008-0000-0B00-000002000000}"/>
            </a:ext>
          </a:extLst>
        </xdr:cNvPr>
        <xdr:cNvSpPr txBox="1"/>
      </xdr:nvSpPr>
      <xdr:spPr>
        <a:xfrm>
          <a:off x="428624" y="695325"/>
          <a:ext cx="6010276" cy="8524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solidFill>
                <a:schemeClr val="dk1"/>
              </a:solidFill>
              <a:latin typeface="+mn-lt"/>
              <a:ea typeface="+mn-ea"/>
              <a:cs typeface="Arial" panose="020B0604020202020204" pitchFamily="34" charset="0"/>
            </a:rPr>
            <a:t>Please</a:t>
          </a:r>
          <a:r>
            <a:rPr lang="en-US" sz="1000" baseline="0">
              <a:solidFill>
                <a:schemeClr val="dk1"/>
              </a:solidFill>
              <a:latin typeface="+mn-lt"/>
              <a:ea typeface="+mn-ea"/>
              <a:cs typeface="Arial" panose="020B0604020202020204" pitchFamily="34" charset="0"/>
            </a:rPr>
            <a:t> provide a narrative explaining and justifying how the rental income and operating expenses were determined:  </a:t>
          </a:r>
          <a:endParaRPr lang="en-US" sz="1000">
            <a:latin typeface="+mn-lt"/>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b="1">
              <a:solidFill>
                <a:schemeClr val="dk1"/>
              </a:solidFill>
              <a:latin typeface="+mn-lt"/>
              <a:ea typeface="+mn-ea"/>
              <a:cs typeface="Arial" panose="020B0604020202020204" pitchFamily="34" charset="0"/>
            </a:rPr>
            <a:t>INCOME</a:t>
          </a:r>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Rents</a:t>
          </a:r>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p>
        <a:p>
          <a:r>
            <a:rPr lang="en-US" sz="1000" b="1">
              <a:solidFill>
                <a:schemeClr val="dk1"/>
              </a:solidFill>
              <a:latin typeface="+mn-lt"/>
              <a:ea typeface="+mn-ea"/>
              <a:cs typeface="Arial" panose="020B0604020202020204" pitchFamily="34" charset="0"/>
            </a:rPr>
            <a:t>OPERATING EXPENSES</a:t>
          </a:r>
          <a:endParaRPr lang="en-US" sz="1000">
            <a:solidFill>
              <a:schemeClr val="dk1"/>
            </a:solidFill>
            <a:latin typeface="+mn-lt"/>
            <a:ea typeface="+mn-ea"/>
            <a:cs typeface="Arial" panose="020B0604020202020204" pitchFamily="34" charset="0"/>
          </a:endParaRPr>
        </a:p>
        <a:p>
          <a:endParaRPr lang="en-US" sz="1000" b="1">
            <a:solidFill>
              <a:schemeClr val="dk1"/>
            </a:solidFill>
            <a:latin typeface="+mn-lt"/>
            <a:ea typeface="+mn-ea"/>
            <a:cs typeface="Arial" panose="020B0604020202020204" pitchFamily="34" charset="0"/>
          </a:endParaRPr>
        </a:p>
        <a:p>
          <a:r>
            <a:rPr lang="en-US" sz="1000" b="1">
              <a:solidFill>
                <a:schemeClr val="dk1"/>
              </a:solidFill>
              <a:latin typeface="+mn-lt"/>
              <a:ea typeface="+mn-ea"/>
              <a:cs typeface="Arial" panose="020B0604020202020204" pitchFamily="34" charset="0"/>
            </a:rPr>
            <a:t>ADMINISTRATIVE:</a:t>
          </a:r>
        </a:p>
        <a:p>
          <a:r>
            <a:rPr lang="en-US" sz="1000" u="sng">
              <a:solidFill>
                <a:schemeClr val="dk1"/>
              </a:solidFill>
              <a:latin typeface="+mn-lt"/>
              <a:ea typeface="+mn-ea"/>
              <a:cs typeface="Arial" panose="020B0604020202020204" pitchFamily="34" charset="0"/>
            </a:rPr>
            <a:t>Management Fees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Advertisement</a:t>
          </a:r>
          <a:r>
            <a:rPr lang="en-US" sz="1000">
              <a:solidFill>
                <a:schemeClr val="dk1"/>
              </a:solidFill>
              <a:latin typeface="+mn-lt"/>
              <a:ea typeface="+mn-ea"/>
              <a:cs typeface="Arial" panose="020B0604020202020204" pitchFamily="34" charset="0"/>
            </a:rPr>
            <a:t> - </a:t>
          </a:r>
        </a:p>
        <a:p>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Accounting / Audit </a:t>
          </a:r>
          <a:r>
            <a:rPr lang="en-US" sz="1000">
              <a:solidFill>
                <a:schemeClr val="dk1"/>
              </a:solidFill>
              <a:latin typeface="+mn-lt"/>
              <a:ea typeface="+mn-ea"/>
              <a:cs typeface="Arial" panose="020B0604020202020204" pitchFamily="34" charset="0"/>
            </a:rPr>
            <a:t>– </a:t>
          </a:r>
        </a:p>
        <a:p>
          <a:endParaRPr lang="en-US" sz="1000" u="sng">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Office Expenses</a:t>
          </a:r>
          <a:r>
            <a:rPr lang="en-US" sz="1000">
              <a:solidFill>
                <a:schemeClr val="dk1"/>
              </a:solidFill>
              <a:latin typeface="+mn-lt"/>
              <a:ea typeface="+mn-ea"/>
              <a:cs typeface="Arial" panose="020B0604020202020204" pitchFamily="34" charset="0"/>
            </a:rPr>
            <a:t> – </a:t>
          </a:r>
        </a:p>
        <a:p>
          <a:endParaRPr lang="en-US" sz="1000">
            <a:solidFill>
              <a:schemeClr val="dk1"/>
            </a:solidFill>
            <a:latin typeface="+mn-lt"/>
            <a:ea typeface="+mn-ea"/>
            <a:cs typeface="Arial" panose="020B0604020202020204" pitchFamily="34" charset="0"/>
          </a:endParaRPr>
        </a:p>
        <a:p>
          <a:r>
            <a:rPr lang="en-US" sz="1000" b="1" u="none">
              <a:solidFill>
                <a:schemeClr val="dk1"/>
              </a:solidFill>
              <a:latin typeface="+mn-lt"/>
              <a:ea typeface="+mn-ea"/>
              <a:cs typeface="Arial" panose="020B0604020202020204" pitchFamily="34" charset="0"/>
            </a:rPr>
            <a:t>OPERATING:</a:t>
          </a:r>
        </a:p>
        <a:p>
          <a:r>
            <a:rPr lang="en-US" sz="1000" u="sng">
              <a:solidFill>
                <a:schemeClr val="dk1"/>
              </a:solidFill>
              <a:latin typeface="+mn-lt"/>
              <a:ea typeface="+mn-ea"/>
              <a:cs typeface="Arial" panose="020B0604020202020204" pitchFamily="34" charset="0"/>
            </a:rPr>
            <a:t>Utilities – Electric and Gas</a:t>
          </a:r>
          <a:r>
            <a:rPr lang="en-US" sz="1000">
              <a:solidFill>
                <a:schemeClr val="dk1"/>
              </a:solidFill>
              <a:latin typeface="+mn-lt"/>
              <a:ea typeface="+mn-ea"/>
              <a:cs typeface="Arial" panose="020B0604020202020204" pitchFamily="34" charset="0"/>
            </a:rPr>
            <a:t> - </a:t>
          </a:r>
          <a:endParaRPr lang="en-US" sz="1000">
            <a:latin typeface="+mn-lt"/>
            <a:cs typeface="Arial" panose="020B0604020202020204" pitchFamily="34" charset="0"/>
          </a:endParaRPr>
        </a:p>
        <a:p>
          <a:endParaRPr lang="en-US" sz="1000" u="sng">
            <a:solidFill>
              <a:schemeClr val="dk1"/>
            </a:solidFill>
            <a:latin typeface="+mn-lt"/>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00" u="sng">
              <a:solidFill>
                <a:schemeClr val="dk1"/>
              </a:solidFill>
              <a:latin typeface="+mn-lt"/>
              <a:ea typeface="+mn-ea"/>
              <a:cs typeface="Arial" panose="020B0604020202020204" pitchFamily="34" charset="0"/>
            </a:rPr>
            <a:t>Sewer  and  Water</a:t>
          </a:r>
          <a:r>
            <a:rPr lang="en-US" sz="1000">
              <a:solidFill>
                <a:schemeClr val="dk1"/>
              </a:solidFill>
              <a:latin typeface="+mn-lt"/>
              <a:ea typeface="+mn-ea"/>
              <a:cs typeface="Arial" panose="020B0604020202020204" pitchFamily="34" charset="0"/>
            </a:rPr>
            <a:t> -  </a:t>
          </a:r>
          <a:endParaRPr lang="en-US" sz="1000">
            <a:latin typeface="+mn-lt"/>
            <a:cs typeface="Arial" panose="020B0604020202020204" pitchFamily="34" charset="0"/>
          </a:endParaRPr>
        </a:p>
        <a:p>
          <a:endParaRPr lang="en-US" sz="1000" u="sng">
            <a:solidFill>
              <a:schemeClr val="dk1"/>
            </a:solidFill>
            <a:latin typeface="+mn-lt"/>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00" u="sng">
              <a:solidFill>
                <a:schemeClr val="dk1"/>
              </a:solidFill>
              <a:latin typeface="+mn-lt"/>
              <a:ea typeface="+mn-ea"/>
              <a:cs typeface="Arial" panose="020B0604020202020204" pitchFamily="34" charset="0"/>
            </a:rPr>
            <a:t>Garbage and Trash </a:t>
          </a:r>
          <a:r>
            <a:rPr lang="en-US" sz="1000">
              <a:solidFill>
                <a:schemeClr val="dk1"/>
              </a:solidFill>
              <a:latin typeface="+mn-lt"/>
              <a:ea typeface="+mn-ea"/>
              <a:cs typeface="Arial" panose="020B0604020202020204" pitchFamily="34" charset="0"/>
            </a:rPr>
            <a:t>- </a:t>
          </a:r>
          <a:endParaRPr lang="en-US" sz="1000">
            <a:latin typeface="+mn-lt"/>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Payroll Taxes and Benefits</a:t>
          </a:r>
          <a:r>
            <a:rPr lang="en-US" sz="1000">
              <a:solidFill>
                <a:schemeClr val="dk1"/>
              </a:solidFill>
              <a:latin typeface="+mn-lt"/>
              <a:ea typeface="+mn-ea"/>
              <a:cs typeface="Arial" panose="020B0604020202020204" pitchFamily="34" charset="0"/>
            </a:rPr>
            <a:t> – </a:t>
          </a:r>
          <a:endParaRPr lang="en-US" sz="1000">
            <a:latin typeface="+mn-lt"/>
            <a:cs typeface="Arial" panose="020B0604020202020204" pitchFamily="34" charset="0"/>
          </a:endParaRPr>
        </a:p>
        <a:p>
          <a:r>
            <a:rPr lang="en-US" sz="1000">
              <a:solidFill>
                <a:schemeClr val="dk1"/>
              </a:solidFill>
              <a:latin typeface="+mn-lt"/>
              <a:ea typeface="+mn-ea"/>
              <a:cs typeface="Arial" panose="020B0604020202020204" pitchFamily="34" charset="0"/>
            </a:rPr>
            <a:t> </a:t>
          </a:r>
          <a:endParaRPr lang="en-US" sz="1000">
            <a:latin typeface="+mn-lt"/>
            <a:cs typeface="Arial" panose="020B0604020202020204" pitchFamily="34" charset="0"/>
          </a:endParaRPr>
        </a:p>
        <a:p>
          <a:r>
            <a:rPr lang="en-US" sz="1000" u="sng">
              <a:solidFill>
                <a:schemeClr val="dk1"/>
              </a:solidFill>
              <a:latin typeface="+mn-lt"/>
              <a:ea typeface="+mn-ea"/>
              <a:cs typeface="Arial" panose="020B0604020202020204" pitchFamily="34" charset="0"/>
            </a:rPr>
            <a:t>Insurance</a:t>
          </a:r>
          <a:r>
            <a:rPr lang="en-US" sz="1000">
              <a:solidFill>
                <a:schemeClr val="dk1"/>
              </a:solidFill>
              <a:latin typeface="+mn-lt"/>
              <a:ea typeface="+mn-ea"/>
              <a:cs typeface="Arial" panose="020B0604020202020204" pitchFamily="34" charset="0"/>
            </a:rPr>
            <a:t> – </a:t>
          </a:r>
          <a:endParaRPr lang="en-US" sz="1000">
            <a:latin typeface="+mn-lt"/>
            <a:cs typeface="Arial" panose="020B0604020202020204" pitchFamily="34" charset="0"/>
          </a:endParaRPr>
        </a:p>
        <a:p>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r>
            <a:rPr lang="en-US" sz="1000" b="1">
              <a:solidFill>
                <a:schemeClr val="dk1"/>
              </a:solidFill>
              <a:latin typeface="+mn-lt"/>
              <a:ea typeface="+mn-ea"/>
              <a:cs typeface="Arial" panose="020B0604020202020204" pitchFamily="34" charset="0"/>
            </a:rPr>
            <a:t>MAINTENANCE:</a:t>
          </a:r>
          <a:endParaRPr lang="en-US" sz="1000">
            <a:solidFill>
              <a:schemeClr val="dk1"/>
            </a:solidFill>
            <a:latin typeface="+mn-lt"/>
            <a:ea typeface="+mn-ea"/>
            <a:cs typeface="Arial" panose="020B0604020202020204" pitchFamily="34" charset="0"/>
          </a:endParaRPr>
        </a:p>
        <a:p>
          <a:r>
            <a:rPr lang="en-US" sz="1000" u="sng">
              <a:solidFill>
                <a:schemeClr val="dk1"/>
              </a:solidFill>
              <a:latin typeface="+mn-lt"/>
              <a:ea typeface="+mn-ea"/>
              <a:cs typeface="Arial" panose="020B0604020202020204" pitchFamily="34" charset="0"/>
            </a:rPr>
            <a:t>Maintenance Salary / Repairs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Maintenance Supplies</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Contracts </a:t>
          </a:r>
          <a:r>
            <a:rPr lang="en-US" sz="1000">
              <a:solidFill>
                <a:schemeClr val="dk1"/>
              </a:solidFill>
              <a:latin typeface="+mn-lt"/>
              <a:ea typeface="+mn-ea"/>
              <a:cs typeface="Arial" panose="020B0604020202020204" pitchFamily="34" charset="0"/>
            </a:rPr>
            <a:t>– </a:t>
          </a:r>
        </a:p>
        <a:p>
          <a:r>
            <a:rPr lang="en-US" sz="1000">
              <a:solidFill>
                <a:schemeClr val="dk1"/>
              </a:solidFill>
              <a:latin typeface="+mn-lt"/>
              <a:ea typeface="+mn-ea"/>
              <a:cs typeface="Arial" panose="020B0604020202020204" pitchFamily="34" charset="0"/>
            </a:rPr>
            <a:t> </a:t>
          </a:r>
        </a:p>
        <a:p>
          <a:endParaRPr lang="en-US" sz="1000">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Arial" panose="020B0604020202020204" pitchFamily="34" charset="0"/>
          </a:endParaRPr>
        </a:p>
        <a:p>
          <a:endParaRPr lang="en-US" sz="1000">
            <a:solidFill>
              <a:schemeClr val="dk1"/>
            </a:solidFill>
            <a:latin typeface="+mn-lt"/>
            <a:ea typeface="+mn-ea"/>
            <a:cs typeface="Arial" panose="020B0604020202020204" pitchFamily="34" charset="0"/>
          </a:endParaRPr>
        </a:p>
        <a:p>
          <a:r>
            <a:rPr lang="en-US" sz="1000" b="1" u="none">
              <a:solidFill>
                <a:schemeClr val="dk1"/>
              </a:solidFill>
              <a:latin typeface="+mn-lt"/>
              <a:ea typeface="+mn-ea"/>
              <a:cs typeface="Arial" panose="020B0604020202020204" pitchFamily="34" charset="0"/>
            </a:rPr>
            <a:t>TAXES:</a:t>
          </a:r>
        </a:p>
        <a:p>
          <a:r>
            <a:rPr lang="en-US" sz="1000" u="sng">
              <a:solidFill>
                <a:schemeClr val="dk1"/>
              </a:solidFill>
              <a:latin typeface="+mn-lt"/>
              <a:ea typeface="+mn-ea"/>
              <a:cs typeface="Arial" panose="020B0604020202020204" pitchFamily="34" charset="0"/>
            </a:rPr>
            <a:t>Real Estate Taxes &amp; SID</a:t>
          </a:r>
          <a:r>
            <a:rPr lang="en-US" sz="1000">
              <a:solidFill>
                <a:schemeClr val="dk1"/>
              </a:solidFill>
              <a:latin typeface="+mn-lt"/>
              <a:ea typeface="+mn-ea"/>
              <a:cs typeface="Arial" panose="020B0604020202020204" pitchFamily="34" charset="0"/>
            </a:rPr>
            <a:t> – </a:t>
          </a:r>
        </a:p>
        <a:p>
          <a:r>
            <a:rPr lang="en-US" sz="1000">
              <a:solidFill>
                <a:schemeClr val="dk1"/>
              </a:solidFill>
              <a:latin typeface="+mn-lt"/>
              <a:ea typeface="+mn-ea"/>
              <a:cs typeface="Arial" panose="020B0604020202020204" pitchFamily="34" charset="0"/>
            </a:rPr>
            <a:t> </a:t>
          </a:r>
        </a:p>
        <a:p>
          <a:endParaRPr lang="en-US" sz="1000">
            <a:solidFill>
              <a:schemeClr val="dk1"/>
            </a:solidFill>
            <a:latin typeface="+mn-lt"/>
            <a:ea typeface="+mn-ea"/>
            <a:cs typeface="Arial" panose="020B0604020202020204" pitchFamily="34" charset="0"/>
          </a:endParaRPr>
        </a:p>
        <a:p>
          <a:r>
            <a:rPr lang="en-US" sz="1000" b="1">
              <a:solidFill>
                <a:schemeClr val="dk1"/>
              </a:solidFill>
              <a:latin typeface="+mn-lt"/>
              <a:ea typeface="+mn-ea"/>
              <a:cs typeface="Arial" panose="020B0604020202020204" pitchFamily="34" charset="0"/>
            </a:rPr>
            <a:t>RESERVES:</a:t>
          </a:r>
          <a:r>
            <a:rPr lang="en-US" sz="1000">
              <a:solidFill>
                <a:schemeClr val="dk1"/>
              </a:solidFill>
              <a:latin typeface="+mn-lt"/>
              <a:ea typeface="+mn-ea"/>
              <a:cs typeface="Arial" panose="020B0604020202020204" pitchFamily="34" charset="0"/>
            </a:rPr>
            <a:t> </a:t>
          </a:r>
        </a:p>
        <a:p>
          <a:r>
            <a:rPr lang="en-US" sz="1000" u="sng">
              <a:solidFill>
                <a:schemeClr val="dk1"/>
              </a:solidFill>
              <a:latin typeface="+mn-lt"/>
              <a:ea typeface="+mn-ea"/>
              <a:cs typeface="Arial" panose="020B0604020202020204" pitchFamily="34" charset="0"/>
            </a:rPr>
            <a:t>Replacement Reserves</a:t>
          </a:r>
          <a:r>
            <a:rPr lang="en-US" sz="1000">
              <a:solidFill>
                <a:schemeClr val="dk1"/>
              </a:solidFill>
              <a:latin typeface="+mn-lt"/>
              <a:ea typeface="+mn-ea"/>
              <a:cs typeface="Arial" panose="020B0604020202020204" pitchFamily="34" charset="0"/>
            </a:rPr>
            <a:t> – </a:t>
          </a:r>
        </a:p>
        <a:p>
          <a:r>
            <a:rPr lang="en-US" sz="1000">
              <a:solidFill>
                <a:schemeClr val="dk1"/>
              </a:solidFill>
              <a:latin typeface="Arial" panose="020B0604020202020204" pitchFamily="34" charset="0"/>
              <a:ea typeface="+mn-ea"/>
              <a:cs typeface="Arial" panose="020B0604020202020204" pitchFamily="34" charset="0"/>
            </a:rPr>
            <a:t> </a:t>
          </a:r>
        </a:p>
        <a:p>
          <a:r>
            <a:rPr lang="en-US" sz="1000" b="1">
              <a:solidFill>
                <a:schemeClr val="dk1"/>
              </a:solidFill>
              <a:latin typeface="Arial" panose="020B0604020202020204" pitchFamily="34" charset="0"/>
              <a:ea typeface="+mn-ea"/>
              <a:cs typeface="Arial" panose="020B0604020202020204" pitchFamily="34" charset="0"/>
            </a:rPr>
            <a:t> </a:t>
          </a:r>
          <a:endParaRPr lang="en-US" sz="1000">
            <a:solidFill>
              <a:schemeClr val="dk1"/>
            </a:solidFill>
            <a:latin typeface="Arial" panose="020B0604020202020204" pitchFamily="34" charset="0"/>
            <a:ea typeface="+mn-ea"/>
            <a:cs typeface="Arial" panose="020B0604020202020204" pitchFamily="34" charset="0"/>
          </a:endParaRPr>
        </a:p>
      </xdr:txBody>
    </xdr:sp>
    <xdr:clientData fLocksWithSheet="0"/>
  </xdr:twoCellAnchor>
</xdr:wsDr>
</file>

<file path=xl/drawings/drawing9.xml><?xml version="1.0" encoding="utf-8"?>
<xdr:wsDr xmlns:xdr="http://schemas.openxmlformats.org/drawingml/2006/spreadsheetDrawing" xmlns:a="http://schemas.openxmlformats.org/drawingml/2006/main">
  <xdr:twoCellAnchor>
    <xdr:from>
      <xdr:col>12</xdr:col>
      <xdr:colOff>435045</xdr:colOff>
      <xdr:row>1</xdr:row>
      <xdr:rowOff>110989</xdr:rowOff>
    </xdr:from>
    <xdr:to>
      <xdr:col>22</xdr:col>
      <xdr:colOff>57035</xdr:colOff>
      <xdr:row>17</xdr:row>
      <xdr:rowOff>112569</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1587954" y="275512"/>
          <a:ext cx="5925808" cy="3118852"/>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lang="en-US" sz="1000" b="1" i="1" cap="none" baseline="0">
            <a:solidFill>
              <a:schemeClr val="dk1"/>
            </a:solidFill>
            <a:effectLst/>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i="1" cap="none" baseline="0">
              <a:solidFill>
                <a:schemeClr val="dk1"/>
              </a:solidFill>
              <a:effectLst/>
              <a:latin typeface="+mn-lt"/>
              <a:ea typeface="+mn-ea"/>
              <a:cs typeface="Arial" panose="020B0604020202020204" pitchFamily="34" charset="0"/>
            </a:rPr>
            <a:t>If a Housing Credit project this tab will be used for all of the following issues:</a:t>
          </a:r>
        </a:p>
        <a:p>
          <a:pPr marL="0" marR="0" lvl="0" indent="0" defTabSz="914400" eaLnBrk="1" fontAlgn="auto" latinLnBrk="0" hangingPunct="1">
            <a:lnSpc>
              <a:spcPct val="100000"/>
            </a:lnSpc>
            <a:spcBef>
              <a:spcPts val="0"/>
            </a:spcBef>
            <a:spcAft>
              <a:spcPts val="0"/>
            </a:spcAft>
            <a:buClrTx/>
            <a:buSzTx/>
            <a:buFontTx/>
            <a:buNone/>
            <a:tabLst/>
            <a:defRPr/>
          </a:pPr>
          <a:endParaRPr lang="en-US" sz="1000" b="1" i="1" cap="all" baseline="0">
            <a:solidFill>
              <a:schemeClr val="dk1"/>
            </a:solidFill>
            <a:effectLst/>
            <a:latin typeface="+mn-lt"/>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b="1" i="1" cap="all" baseline="0">
              <a:solidFill>
                <a:schemeClr val="dk1"/>
              </a:solidFill>
              <a:effectLst/>
              <a:latin typeface="+mn-lt"/>
              <a:ea typeface="+mn-ea"/>
              <a:cs typeface="Arial" panose="020B0604020202020204" pitchFamily="34" charset="0"/>
            </a:rPr>
            <a:t>Team experience for the “Development Team”</a:t>
          </a:r>
          <a:r>
            <a:rPr lang="en-US" sz="1000" cap="all" baseline="0">
              <a:solidFill>
                <a:schemeClr val="dk1"/>
              </a:solidFill>
              <a:effectLst/>
              <a:latin typeface="+mn-lt"/>
              <a:ea typeface="+mn-ea"/>
              <a:cs typeface="Arial" panose="020B0604020202020204" pitchFamily="34" charset="0"/>
            </a:rPr>
            <a:t> </a:t>
          </a:r>
          <a:r>
            <a:rPr lang="en-US" sz="1000">
              <a:solidFill>
                <a:schemeClr val="dk1"/>
              </a:solidFill>
              <a:effectLst/>
              <a:latin typeface="+mn-lt"/>
              <a:ea typeface="+mn-ea"/>
              <a:cs typeface="Arial" panose="020B0604020202020204" pitchFamily="34" charset="0"/>
            </a:rPr>
            <a:t>means and includes the Applicant, Owner, Developer, General Partner, Qualified Management Company, and HC Consultant identified as such in the Application.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000">
            <a:solidFill>
              <a:schemeClr val="dk1"/>
            </a:solidFill>
            <a:effectLst/>
            <a:latin typeface="+mn-lt"/>
            <a:ea typeface="+mn-ea"/>
            <a:cs typeface="Arial" panose="020B0604020202020204" pitchFamily="34" charset="0"/>
          </a:endParaRPr>
        </a:p>
        <a:p>
          <a:r>
            <a:rPr lang="en-US" sz="1000" b="1" cap="all">
              <a:solidFill>
                <a:schemeClr val="dk1"/>
              </a:solidFill>
              <a:effectLst/>
              <a:latin typeface="+mn-lt"/>
              <a:ea typeface="+mn-ea"/>
              <a:cs typeface="Arial" panose="020B0604020202020204" pitchFamily="34" charset="0"/>
            </a:rPr>
            <a:t>Cold Weather Development Experience</a:t>
          </a:r>
        </a:p>
        <a:p>
          <a:r>
            <a:rPr lang="en-US" sz="1000">
              <a:solidFill>
                <a:schemeClr val="dk1"/>
              </a:solidFill>
              <a:effectLst/>
              <a:latin typeface="+mn-lt"/>
              <a:ea typeface="+mn-ea"/>
              <a:cs typeface="Arial" panose="020B0604020202020204" pitchFamily="34" charset="0"/>
            </a:rPr>
            <a:t>The Project’s Developer or Consultant who is actively involved in the actual construction process has experience with Cold Weather Development and Construction (defined as one or more Projects located above the 40 degrees north parallel). Please choose "Yes"</a:t>
          </a:r>
          <a:r>
            <a:rPr lang="en-US" sz="1000" baseline="0">
              <a:solidFill>
                <a:schemeClr val="dk1"/>
              </a:solidFill>
              <a:effectLst/>
              <a:latin typeface="+mn-lt"/>
              <a:ea typeface="+mn-ea"/>
              <a:cs typeface="Arial" panose="020B0604020202020204" pitchFamily="34" charset="0"/>
            </a:rPr>
            <a:t> in the dropdown for column L for those projects that meet this requirement.</a:t>
          </a:r>
          <a:endParaRPr lang="en-US" sz="1000">
            <a:solidFill>
              <a:schemeClr val="dk1"/>
            </a:solidFill>
            <a:effectLst/>
            <a:latin typeface="+mn-lt"/>
            <a:ea typeface="+mn-ea"/>
            <a:cs typeface="Arial" panose="020B0604020202020204" pitchFamily="34" charset="0"/>
          </a:endParaRPr>
        </a:p>
        <a:p>
          <a:r>
            <a:rPr lang="en-US" sz="1000">
              <a:solidFill>
                <a:schemeClr val="dk1"/>
              </a:solidFill>
              <a:effectLst/>
              <a:latin typeface="+mn-lt"/>
              <a:ea typeface="+mn-ea"/>
              <a:cs typeface="Arial" panose="020B0604020202020204" pitchFamily="34" charset="0"/>
            </a:rPr>
            <a:t> </a:t>
          </a:r>
        </a:p>
        <a:p>
          <a:r>
            <a:rPr lang="en-US" sz="1000">
              <a:solidFill>
                <a:schemeClr val="dk1"/>
              </a:solidFill>
              <a:effectLst/>
              <a:latin typeface="+mn-lt"/>
              <a:ea typeface="+mn-ea"/>
              <a:cs typeface="Arial" panose="020B0604020202020204" pitchFamily="34" charset="0"/>
            </a:rPr>
            <a:t>The application must list all affordable housing including low-income housing Tax Credit Projects in Montana or any other state developed, owned, managed or consulted on by Applicant and any member of the Development Team, whether or not such Projects were successfully completed. All Development Team members must sign and the Application must include the completed and signed Release of Information</a:t>
          </a:r>
          <a:r>
            <a:rPr lang="en-US" sz="1000" baseline="0">
              <a:solidFill>
                <a:schemeClr val="dk1"/>
              </a:solidFill>
              <a:effectLst/>
              <a:latin typeface="+mn-lt"/>
              <a:ea typeface="+mn-ea"/>
              <a:cs typeface="Arial" panose="020B0604020202020204" pitchFamily="34" charset="0"/>
            </a:rPr>
            <a:t> Authorization tab</a:t>
          </a:r>
          <a:r>
            <a:rPr lang="en-US" sz="1000">
              <a:solidFill>
                <a:schemeClr val="dk1"/>
              </a:solidFill>
              <a:effectLst/>
              <a:latin typeface="+mn-lt"/>
              <a:ea typeface="+mn-ea"/>
              <a:cs typeface="Arial" panose="020B0604020202020204" pitchFamily="34" charset="0"/>
            </a:rPr>
            <a:t>, providing consent to the release of information by other third parties.</a:t>
          </a:r>
        </a:p>
        <a:p>
          <a:pPr marL="0" marR="0" lvl="0" indent="0" defTabSz="914400" eaLnBrk="1" fontAlgn="auto" latinLnBrk="0" hangingPunct="1">
            <a:lnSpc>
              <a:spcPct val="100000"/>
            </a:lnSpc>
            <a:spcBef>
              <a:spcPts val="0"/>
            </a:spcBef>
            <a:spcAft>
              <a:spcPts val="0"/>
            </a:spcAft>
            <a:buClrTx/>
            <a:buSzTx/>
            <a:buFontTx/>
            <a:buNone/>
            <a:tabLst/>
            <a:defRPr/>
          </a:pPr>
          <a:endParaRPr lang="en-US" sz="1000">
            <a:solidFill>
              <a:schemeClr val="dk1"/>
            </a:solidFill>
            <a:effectLst/>
            <a:latin typeface="Arial" panose="020B0604020202020204" pitchFamily="34" charset="0"/>
            <a:ea typeface="+mn-ea"/>
            <a:cs typeface="Arial" panose="020B0604020202020204" pitchFamily="34" charset="0"/>
          </a:endParaRPr>
        </a:p>
        <a:p>
          <a:endParaRPr lang="en-US" sz="1100" i="1" u="sng">
            <a:solidFill>
              <a:schemeClr val="dk1"/>
            </a:solidFill>
            <a:latin typeface="+mn-lt"/>
            <a:ea typeface="+mn-ea"/>
            <a:cs typeface="+mn-cs"/>
          </a:endParaRPr>
        </a:p>
      </xdr:txBody>
    </xdr:sp>
    <xdr:clientData/>
  </xdr:twoCellAnchor>
  <xdr:twoCellAnchor editAs="oneCell">
    <xdr:from>
      <xdr:col>12</xdr:col>
      <xdr:colOff>449721</xdr:colOff>
      <xdr:row>18</xdr:row>
      <xdr:rowOff>56049</xdr:rowOff>
    </xdr:from>
    <xdr:to>
      <xdr:col>22</xdr:col>
      <xdr:colOff>77974</xdr:colOff>
      <xdr:row>38</xdr:row>
      <xdr:rowOff>3494</xdr:rowOff>
    </xdr:to>
    <xdr:pic>
      <xdr:nvPicPr>
        <xdr:cNvPr id="4" name="Picture 3" descr="Where the Fortieth Parallel crosses the US. Click to see the Fortieth Parallel on Google Maps.">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602630" y="3502367"/>
          <a:ext cx="5932071" cy="3237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MultiFamily\LIHTC\applications\Financial%20Analysis%202016%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Proj Sum 15"/>
      <sheetName val="911"/>
      <sheetName val="8609 Brkout"/>
    </sheetNames>
    <sheetDataSet>
      <sheetData sheetId="0">
        <row r="18">
          <cell r="E18">
            <v>0.4</v>
          </cell>
        </row>
        <row r="277">
          <cell r="D277" t="str">
            <v>HTC Requested</v>
          </cell>
        </row>
      </sheetData>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accent3">
            <a:lumMod val="20000"/>
            <a:lumOff val="80000"/>
          </a:schemeClr>
        </a:solidFill>
        <a:ln w="9525" cmpd="sng">
          <a:solidFill>
            <a:schemeClr val="lt1">
              <a:shade val="50000"/>
            </a:schemeClr>
          </a:solidFill>
        </a:ln>
      </a:spPr>
      <a:bodyPr vertOverflow="clip" wrap="square" rtlCol="0" anchor="t"/>
      <a:lstStyle>
        <a:defPPr>
          <a:defRPr sz="1100" i="1" u="sng">
            <a:solidFill>
              <a:schemeClr val="dk1"/>
            </a:solidFill>
            <a:latin typeface="+mn-lt"/>
            <a:ea typeface="+mn-ea"/>
            <a:cs typeface="+mn-cs"/>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1.bin"/><Relationship Id="rId1" Type="http://schemas.openxmlformats.org/officeDocument/2006/relationships/hyperlink" Target="https://www.novoco.com/resource-centers/affordable-housing-tax-credits/rent-income-limit-calculator"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0.bin"/><Relationship Id="rId1" Type="http://schemas.openxmlformats.org/officeDocument/2006/relationships/hyperlink" Target="mailto:dochdmf@mt.gov"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hyperlink" Target="https://housing.mt.gov/Payments" TargetMode="External"/><Relationship Id="rId7" Type="http://schemas.openxmlformats.org/officeDocument/2006/relationships/package" Target="../embeddings/Microsoft_Word_Document.docx"/><Relationship Id="rId2" Type="http://schemas.openxmlformats.org/officeDocument/2006/relationships/hyperlink" Target="https://www.novoco.com/resource-centers/affordable-housing-tax-credits/rent-income-limit-calculator" TargetMode="External"/><Relationship Id="rId1" Type="http://schemas.openxmlformats.org/officeDocument/2006/relationships/hyperlink" Target="https://www.huduser.gov/portal/datasets/qct.html" TargetMode="External"/><Relationship Id="rId6" Type="http://schemas.openxmlformats.org/officeDocument/2006/relationships/vmlDrawing" Target="../drawings/vmlDrawing1.vml"/><Relationship Id="rId5" Type="http://schemas.openxmlformats.org/officeDocument/2006/relationships/drawing" Target="../drawings/drawing17.xm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housing.mt.gov/Multifamily-Development/Multifamily-Funding-Sources" TargetMode="External"/><Relationship Id="rId2" Type="http://schemas.openxmlformats.org/officeDocument/2006/relationships/hyperlink" Target="mailto:greg.skutnik@usbank.com" TargetMode="External"/><Relationship Id="rId1" Type="http://schemas.openxmlformats.org/officeDocument/2006/relationships/hyperlink" Target="https://www.huduser.gov/portal/datasets/qct.html" TargetMode="External"/><Relationship Id="rId6" Type="http://schemas.openxmlformats.org/officeDocument/2006/relationships/drawing" Target="../drawings/drawing18.xml"/><Relationship Id="rId5" Type="http://schemas.openxmlformats.org/officeDocument/2006/relationships/printerSettings" Target="../printerSettings/printerSettings24.bin"/><Relationship Id="rId4" Type="http://schemas.openxmlformats.org/officeDocument/2006/relationships/hyperlink" Target="https://housing.mt.gov/Multifamily-Development/Housing-Credit/Housing-Credit-Application-and-Process"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2" Type="http://schemas.openxmlformats.org/officeDocument/2006/relationships/drawing" Target="../drawings/drawing20.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1" Type="http://schemas.openxmlformats.org/officeDocument/2006/relationships/printerSettings" Target="../printerSettings/printerSettings28.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71" Type="http://schemas.openxmlformats.org/officeDocument/2006/relationships/ctrlProp" Target="../ctrlProps/ctrlProp6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sheetPr>
  <dimension ref="A1:I74"/>
  <sheetViews>
    <sheetView showGridLines="0" showZeros="0" tabSelected="1" view="pageBreakPreview" zoomScale="110" zoomScaleNormal="100" zoomScaleSheetLayoutView="110" workbookViewId="0">
      <selection activeCell="B11" sqref="B11"/>
    </sheetView>
  </sheetViews>
  <sheetFormatPr defaultColWidth="9.140625" defaultRowHeight="12.75" x14ac:dyDescent="0.2"/>
  <cols>
    <col min="1" max="1" width="3.7109375" style="85" customWidth="1"/>
    <col min="2" max="2" width="10.7109375" style="113" customWidth="1"/>
    <col min="3" max="9" width="10.7109375" style="85" customWidth="1"/>
    <col min="10" max="10" width="3.7109375" style="85" customWidth="1"/>
    <col min="11" max="16384" width="9.140625" style="85"/>
  </cols>
  <sheetData>
    <row r="1" spans="1:9" x14ac:dyDescent="0.2">
      <c r="A1" s="85" t="s">
        <v>974</v>
      </c>
    </row>
    <row r="2" spans="1:9" ht="15.75" x14ac:dyDescent="0.25">
      <c r="B2" s="114" t="s">
        <v>772</v>
      </c>
      <c r="C2" s="115"/>
      <c r="D2" s="116"/>
      <c r="E2" s="116"/>
      <c r="H2" s="117" t="s">
        <v>929</v>
      </c>
      <c r="I2" s="118">
        <v>45498</v>
      </c>
    </row>
    <row r="3" spans="1:9" ht="15.75" customHeight="1" x14ac:dyDescent="0.25">
      <c r="C3" s="119"/>
      <c r="D3" s="119"/>
      <c r="E3" s="119"/>
      <c r="F3" s="119"/>
      <c r="G3" s="119"/>
      <c r="H3" s="119"/>
      <c r="I3" s="119"/>
    </row>
    <row r="4" spans="1:9" ht="15" customHeight="1" x14ac:dyDescent="0.2">
      <c r="B4" s="938" t="s">
        <v>263</v>
      </c>
      <c r="C4" s="938"/>
      <c r="D4" s="113">
        <f>'Proj Info'!F6</f>
        <v>0</v>
      </c>
    </row>
    <row r="6" spans="1:9" x14ac:dyDescent="0.2">
      <c r="B6" s="85" t="s">
        <v>520</v>
      </c>
    </row>
    <row r="7" spans="1:9" x14ac:dyDescent="0.2">
      <c r="B7" s="85" t="s">
        <v>521</v>
      </c>
    </row>
    <row r="9" spans="1:9" x14ac:dyDescent="0.2">
      <c r="B9" s="85" t="s">
        <v>1121</v>
      </c>
    </row>
    <row r="10" spans="1:9" x14ac:dyDescent="0.2">
      <c r="B10" s="120"/>
    </row>
    <row r="11" spans="1:9" ht="13.5" thickBot="1" x14ac:dyDescent="0.25">
      <c r="B11" s="121"/>
      <c r="C11" s="92" t="s">
        <v>804</v>
      </c>
    </row>
    <row r="12" spans="1:9" x14ac:dyDescent="0.2">
      <c r="D12" s="122" t="s">
        <v>930</v>
      </c>
      <c r="E12" s="939"/>
      <c r="F12" s="939"/>
      <c r="G12" s="939"/>
    </row>
    <row r="13" spans="1:9" x14ac:dyDescent="0.2">
      <c r="D13" s="123" t="s">
        <v>1148</v>
      </c>
    </row>
    <row r="14" spans="1:9" x14ac:dyDescent="0.2">
      <c r="D14" s="123"/>
    </row>
    <row r="15" spans="1:9" x14ac:dyDescent="0.2">
      <c r="B15" s="124" t="s">
        <v>1322</v>
      </c>
      <c r="C15" s="123" t="s">
        <v>1318</v>
      </c>
      <c r="F15" s="124" t="s">
        <v>1317</v>
      </c>
      <c r="G15" s="123" t="s">
        <v>1330</v>
      </c>
    </row>
    <row r="16" spans="1:9" x14ac:dyDescent="0.2">
      <c r="B16" s="124" t="s">
        <v>1323</v>
      </c>
      <c r="C16" s="123" t="s">
        <v>1319</v>
      </c>
      <c r="F16" s="124" t="s">
        <v>1321</v>
      </c>
      <c r="G16" s="123" t="s">
        <v>1326</v>
      </c>
    </row>
    <row r="17" spans="2:7" x14ac:dyDescent="0.2">
      <c r="B17" s="117" t="s">
        <v>1355</v>
      </c>
      <c r="C17" s="123" t="s">
        <v>1354</v>
      </c>
      <c r="F17" s="124" t="s">
        <v>1327</v>
      </c>
      <c r="G17" s="123" t="s">
        <v>1328</v>
      </c>
    </row>
    <row r="18" spans="2:7" x14ac:dyDescent="0.2">
      <c r="B18" s="124" t="s">
        <v>1324</v>
      </c>
      <c r="C18" s="123" t="s">
        <v>1320</v>
      </c>
      <c r="F18" s="124" t="s">
        <v>1325</v>
      </c>
      <c r="G18" s="123" t="s">
        <v>1329</v>
      </c>
    </row>
    <row r="20" spans="2:7" x14ac:dyDescent="0.2">
      <c r="B20" s="120" t="s">
        <v>774</v>
      </c>
    </row>
    <row r="22" spans="2:7" ht="13.5" thickBot="1" x14ac:dyDescent="0.25">
      <c r="B22" s="125"/>
      <c r="C22" s="126" t="s">
        <v>976</v>
      </c>
      <c r="D22" s="126"/>
      <c r="E22" s="126"/>
      <c r="F22" s="126"/>
      <c r="G22" s="126"/>
    </row>
    <row r="23" spans="2:7" ht="13.5" thickBot="1" x14ac:dyDescent="0.25">
      <c r="B23" s="125"/>
      <c r="C23" s="126" t="s">
        <v>291</v>
      </c>
      <c r="D23" s="126"/>
      <c r="E23" s="126"/>
      <c r="F23" s="126"/>
      <c r="G23" s="126"/>
    </row>
    <row r="24" spans="2:7" ht="13.5" thickBot="1" x14ac:dyDescent="0.25">
      <c r="B24" s="125"/>
      <c r="C24" s="126" t="s">
        <v>776</v>
      </c>
      <c r="D24" s="126"/>
      <c r="E24" s="126"/>
      <c r="F24" s="126"/>
      <c r="G24" s="126"/>
    </row>
    <row r="25" spans="2:7" ht="13.5" thickBot="1" x14ac:dyDescent="0.25">
      <c r="B25" s="125"/>
      <c r="C25" s="126" t="s">
        <v>773</v>
      </c>
      <c r="D25" s="126"/>
      <c r="E25" s="126"/>
      <c r="F25" s="126"/>
      <c r="G25" s="126"/>
    </row>
    <row r="26" spans="2:7" ht="13.5" thickBot="1" x14ac:dyDescent="0.25">
      <c r="B26" s="125"/>
      <c r="C26" s="126" t="s">
        <v>775</v>
      </c>
      <c r="D26" s="126"/>
      <c r="E26" s="126"/>
      <c r="F26" s="126"/>
      <c r="G26" s="126"/>
    </row>
    <row r="27" spans="2:7" ht="13.5" thickBot="1" x14ac:dyDescent="0.25">
      <c r="B27" s="125"/>
      <c r="C27" s="126" t="s">
        <v>777</v>
      </c>
      <c r="D27" s="126"/>
      <c r="E27" s="126"/>
      <c r="F27" s="126"/>
      <c r="G27" s="126"/>
    </row>
    <row r="28" spans="2:7" ht="13.5" thickBot="1" x14ac:dyDescent="0.25">
      <c r="B28" s="125"/>
      <c r="C28" s="126" t="s">
        <v>778</v>
      </c>
      <c r="D28" s="126"/>
      <c r="E28" s="126"/>
      <c r="F28" s="126"/>
      <c r="G28" s="126"/>
    </row>
    <row r="29" spans="2:7" ht="13.5" thickBot="1" x14ac:dyDescent="0.25">
      <c r="B29" s="125"/>
      <c r="C29" s="126" t="s">
        <v>779</v>
      </c>
      <c r="D29" s="126"/>
      <c r="E29" s="126"/>
      <c r="F29" s="126"/>
      <c r="G29" s="126"/>
    </row>
    <row r="30" spans="2:7" ht="13.5" thickBot="1" x14ac:dyDescent="0.25">
      <c r="B30" s="125"/>
      <c r="C30" s="126" t="s">
        <v>780</v>
      </c>
      <c r="D30" s="126"/>
      <c r="E30" s="126"/>
      <c r="F30" s="126"/>
      <c r="G30" s="126"/>
    </row>
    <row r="31" spans="2:7" ht="13.5" thickBot="1" x14ac:dyDescent="0.25">
      <c r="B31" s="125"/>
      <c r="C31" s="126" t="s">
        <v>988</v>
      </c>
      <c r="D31" s="126"/>
      <c r="E31" s="126"/>
      <c r="F31" s="126"/>
      <c r="G31" s="126"/>
    </row>
    <row r="32" spans="2:7" ht="13.5" thickBot="1" x14ac:dyDescent="0.25">
      <c r="B32" s="125"/>
      <c r="C32" s="126" t="s">
        <v>781</v>
      </c>
      <c r="D32" s="126"/>
      <c r="E32" s="126"/>
      <c r="F32" s="126"/>
      <c r="G32" s="126"/>
    </row>
    <row r="33" spans="2:7" ht="13.5" thickBot="1" x14ac:dyDescent="0.25">
      <c r="B33" s="125"/>
      <c r="C33" s="126" t="s">
        <v>782</v>
      </c>
      <c r="D33" s="126"/>
      <c r="E33" s="126"/>
      <c r="F33" s="126"/>
      <c r="G33" s="126"/>
    </row>
    <row r="34" spans="2:7" ht="13.5" thickBot="1" x14ac:dyDescent="0.25">
      <c r="B34" s="125"/>
      <c r="C34" s="126" t="s">
        <v>979</v>
      </c>
      <c r="D34" s="126" t="s">
        <v>1370</v>
      </c>
      <c r="E34" s="126"/>
      <c r="F34" s="126"/>
      <c r="G34" s="126"/>
    </row>
    <row r="35" spans="2:7" ht="13.5" thickBot="1" x14ac:dyDescent="0.25">
      <c r="B35" s="125"/>
      <c r="C35" s="126"/>
      <c r="D35" s="126" t="s">
        <v>1371</v>
      </c>
      <c r="E35" s="126"/>
      <c r="F35" s="126"/>
      <c r="G35" s="126"/>
    </row>
    <row r="36" spans="2:7" ht="13.5" thickBot="1" x14ac:dyDescent="0.25">
      <c r="B36" s="125"/>
      <c r="C36" s="126" t="s">
        <v>1249</v>
      </c>
      <c r="D36" s="126"/>
      <c r="E36" s="126"/>
      <c r="F36" s="126"/>
      <c r="G36" s="126"/>
    </row>
    <row r="37" spans="2:7" ht="13.5" thickBot="1" x14ac:dyDescent="0.25">
      <c r="B37" s="125"/>
      <c r="C37" s="126" t="s">
        <v>1369</v>
      </c>
      <c r="D37" s="126"/>
      <c r="E37" s="126"/>
      <c r="F37" s="126"/>
      <c r="G37" s="126"/>
    </row>
    <row r="39" spans="2:7" x14ac:dyDescent="0.2">
      <c r="B39" s="120" t="s">
        <v>783</v>
      </c>
      <c r="C39" s="92"/>
    </row>
    <row r="41" spans="2:7" ht="13.5" thickBot="1" x14ac:dyDescent="0.25">
      <c r="B41" s="125"/>
      <c r="C41" s="127" t="s">
        <v>787</v>
      </c>
      <c r="D41" s="127"/>
      <c r="E41" s="127"/>
      <c r="F41" s="127"/>
      <c r="G41" s="127"/>
    </row>
    <row r="42" spans="2:7" ht="13.5" thickBot="1" x14ac:dyDescent="0.25">
      <c r="B42" s="125"/>
      <c r="C42" s="127" t="s">
        <v>785</v>
      </c>
      <c r="D42" s="127"/>
      <c r="E42" s="127"/>
      <c r="F42" s="127"/>
      <c r="G42" s="127"/>
    </row>
    <row r="43" spans="2:7" ht="13.5" thickBot="1" x14ac:dyDescent="0.25">
      <c r="B43" s="125"/>
      <c r="C43" s="127" t="s">
        <v>786</v>
      </c>
      <c r="D43" s="127"/>
      <c r="E43" s="127"/>
      <c r="F43" s="127"/>
      <c r="G43" s="127"/>
    </row>
    <row r="45" spans="2:7" x14ac:dyDescent="0.2">
      <c r="B45" s="92" t="s">
        <v>1331</v>
      </c>
    </row>
    <row r="47" spans="2:7" ht="13.5" thickBot="1" x14ac:dyDescent="0.25">
      <c r="B47" s="125"/>
      <c r="C47" s="128" t="s">
        <v>1332</v>
      </c>
      <c r="D47" s="128"/>
      <c r="E47" s="128"/>
      <c r="F47" s="128"/>
      <c r="G47" s="128"/>
    </row>
    <row r="48" spans="2:7" ht="13.5" thickBot="1" x14ac:dyDescent="0.25">
      <c r="B48" s="125"/>
      <c r="C48" s="128" t="s">
        <v>1364</v>
      </c>
      <c r="D48" s="128"/>
      <c r="E48" s="128"/>
      <c r="F48" s="128"/>
      <c r="G48" s="128"/>
    </row>
    <row r="49" spans="2:7" ht="13.5" thickBot="1" x14ac:dyDescent="0.25">
      <c r="B49" s="125"/>
      <c r="C49" s="128" t="s">
        <v>1365</v>
      </c>
      <c r="D49" s="128"/>
      <c r="E49" s="128"/>
      <c r="F49" s="128"/>
      <c r="G49" s="128"/>
    </row>
    <row r="50" spans="2:7" ht="13.5" thickBot="1" x14ac:dyDescent="0.25">
      <c r="B50" s="125"/>
      <c r="C50" s="128" t="s">
        <v>1333</v>
      </c>
      <c r="D50" s="128"/>
      <c r="E50" s="128"/>
      <c r="F50" s="128"/>
      <c r="G50" s="128"/>
    </row>
    <row r="51" spans="2:7" ht="13.5" thickBot="1" x14ac:dyDescent="0.25">
      <c r="B51" s="125"/>
      <c r="C51" s="128" t="s">
        <v>1366</v>
      </c>
      <c r="D51" s="128"/>
      <c r="E51" s="128"/>
      <c r="F51" s="128"/>
      <c r="G51" s="128"/>
    </row>
    <row r="53" spans="2:7" x14ac:dyDescent="0.2">
      <c r="B53" s="92" t="s">
        <v>1353</v>
      </c>
    </row>
    <row r="55" spans="2:7" ht="13.5" thickBot="1" x14ac:dyDescent="0.25">
      <c r="B55" s="125"/>
      <c r="C55" s="129" t="s">
        <v>1352</v>
      </c>
      <c r="D55" s="129"/>
      <c r="E55" s="129"/>
      <c r="F55" s="129"/>
      <c r="G55" s="129"/>
    </row>
    <row r="56" spans="2:7" ht="13.5" thickBot="1" x14ac:dyDescent="0.25">
      <c r="B56" s="125"/>
      <c r="C56" s="129" t="s">
        <v>784</v>
      </c>
      <c r="D56" s="129"/>
      <c r="E56" s="129"/>
      <c r="F56" s="129"/>
      <c r="G56" s="129"/>
    </row>
    <row r="57" spans="2:7" ht="13.5" thickBot="1" x14ac:dyDescent="0.25">
      <c r="B57" s="125"/>
      <c r="C57" s="129" t="s">
        <v>1367</v>
      </c>
      <c r="D57" s="129"/>
      <c r="E57" s="129"/>
      <c r="F57" s="129"/>
      <c r="G57" s="129"/>
    </row>
    <row r="58" spans="2:7" ht="13.5" thickBot="1" x14ac:dyDescent="0.25">
      <c r="B58" s="125"/>
      <c r="C58" s="129" t="s">
        <v>1123</v>
      </c>
      <c r="D58" s="129"/>
      <c r="E58" s="129"/>
      <c r="F58" s="129"/>
      <c r="G58" s="129"/>
    </row>
    <row r="59" spans="2:7" ht="13.5" thickBot="1" x14ac:dyDescent="0.25">
      <c r="B59" s="125"/>
      <c r="C59" s="129" t="s">
        <v>1471</v>
      </c>
      <c r="D59" s="129"/>
      <c r="E59" s="129"/>
      <c r="F59" s="129"/>
      <c r="G59" s="129"/>
    </row>
    <row r="60" spans="2:7" ht="13.5" thickBot="1" x14ac:dyDescent="0.25">
      <c r="B60" s="125"/>
      <c r="C60" s="129" t="s">
        <v>1368</v>
      </c>
      <c r="D60" s="129"/>
      <c r="E60" s="129"/>
      <c r="F60" s="129"/>
      <c r="G60" s="129"/>
    </row>
    <row r="61" spans="2:7" ht="13.5" thickBot="1" x14ac:dyDescent="0.25">
      <c r="B61" s="125"/>
      <c r="C61" s="129" t="s">
        <v>1074</v>
      </c>
      <c r="D61" s="129"/>
      <c r="E61" s="129"/>
      <c r="F61" s="129"/>
      <c r="G61" s="129"/>
    </row>
    <row r="62" spans="2:7" ht="13.5" thickBot="1" x14ac:dyDescent="0.25">
      <c r="B62" s="125"/>
      <c r="C62" s="129" t="s">
        <v>1073</v>
      </c>
      <c r="D62" s="129"/>
      <c r="E62" s="129"/>
      <c r="F62" s="129"/>
      <c r="G62" s="129"/>
    </row>
    <row r="64" spans="2:7" x14ac:dyDescent="0.2">
      <c r="B64" s="113" t="s">
        <v>1361</v>
      </c>
    </row>
    <row r="66" spans="2:2" hidden="1" x14ac:dyDescent="0.2"/>
    <row r="67" spans="2:2" hidden="1" x14ac:dyDescent="0.2"/>
    <row r="68" spans="2:2" hidden="1" x14ac:dyDescent="0.2"/>
    <row r="69" spans="2:2" hidden="1" x14ac:dyDescent="0.2"/>
    <row r="70" spans="2:2" hidden="1" x14ac:dyDescent="0.2"/>
    <row r="71" spans="2:2" hidden="1" x14ac:dyDescent="0.2"/>
    <row r="72" spans="2:2" hidden="1" x14ac:dyDescent="0.2"/>
    <row r="73" spans="2:2" x14ac:dyDescent="0.2">
      <c r="B73" s="113" t="s">
        <v>1362</v>
      </c>
    </row>
    <row r="74" spans="2:2" x14ac:dyDescent="0.2">
      <c r="B74" s="113" t="s">
        <v>1363</v>
      </c>
    </row>
  </sheetData>
  <sheetProtection algorithmName="SHA-512" hashValue="FyiKgO8VK8SRYEYFyjx3ZwwMluXbwRkyaVH9TnmXtMr05TBhWrj5JUWmC7GyyB71s8H5y2vJfRpj/oVmxzNUbA==" saltValue="oJh1oI7L/SP4bf9TjGyEEQ==" spinCount="100000" sheet="1" objects="1" scenarios="1"/>
  <mergeCells count="2">
    <mergeCell ref="B4:C4"/>
    <mergeCell ref="E12:G12"/>
  </mergeCells>
  <phoneticPr fontId="6" type="noConversion"/>
  <pageMargins left="0.75" right="0.75" top="1" bottom="1" header="0.5" footer="0.5"/>
  <pageSetup scale="93" fitToWidth="6" fitToHeight="9" orientation="portrait" r:id="rId1"/>
  <headerFooter alignWithMargins="0">
    <oddHeader>&amp;C.</oddHeader>
  </headerFooter>
  <rowBreaks count="1" manualBreakCount="1">
    <brk id="52" min="1"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665AB-7183-4B7D-8A97-DB74FC7F5AA8}">
  <sheetPr>
    <tabColor theme="4" tint="0.79998168889431442"/>
  </sheetPr>
  <dimension ref="A1:AB42"/>
  <sheetViews>
    <sheetView showZeros="0" view="pageBreakPreview" zoomScale="110" zoomScaleNormal="100" zoomScaleSheetLayoutView="110" workbookViewId="0">
      <selection activeCell="B14" sqref="B14"/>
    </sheetView>
  </sheetViews>
  <sheetFormatPr defaultColWidth="9.140625" defaultRowHeight="12.75" x14ac:dyDescent="0.2"/>
  <cols>
    <col min="1" max="1" width="3.7109375" style="85" customWidth="1"/>
    <col min="2" max="2" width="31.7109375" style="113" customWidth="1"/>
    <col min="3" max="3" width="13.42578125" style="185" bestFit="1" customWidth="1"/>
    <col min="4" max="4" width="3.7109375" style="113" customWidth="1"/>
    <col min="5" max="5" width="10.7109375" style="185" customWidth="1"/>
    <col min="6" max="7" width="15.7109375" style="314" customWidth="1"/>
    <col min="8" max="8" width="3.7109375" style="85" customWidth="1"/>
    <col min="9" max="9" width="10.7109375" style="185" customWidth="1"/>
    <col min="10" max="11" width="15.7109375" style="314" customWidth="1"/>
    <col min="12" max="12" width="3.7109375" style="85" customWidth="1"/>
    <col min="13" max="13" width="10.7109375" style="185" customWidth="1"/>
    <col min="14" max="15" width="15.7109375" style="314" customWidth="1"/>
    <col min="16" max="16" width="3.7109375" style="185" customWidth="1"/>
    <col min="17" max="17" width="10.7109375" style="185" customWidth="1"/>
    <col min="18" max="19" width="15.7109375" style="314" customWidth="1"/>
    <col min="20" max="20" width="3.7109375" style="85" customWidth="1"/>
    <col min="21" max="21" width="10.7109375" style="185" customWidth="1"/>
    <col min="22" max="23" width="15.7109375" style="314" customWidth="1"/>
    <col min="24" max="24" width="3.7109375" style="85" customWidth="1"/>
    <col min="25" max="25" width="10.7109375" style="185" customWidth="1"/>
    <col min="26" max="27" width="15.7109375" style="314" customWidth="1"/>
    <col min="28" max="28" width="3.7109375" style="85" customWidth="1"/>
    <col min="29" max="16384" width="9.140625" style="85"/>
  </cols>
  <sheetData>
    <row r="1" spans="1:28" x14ac:dyDescent="0.2">
      <c r="A1" s="85" t="s">
        <v>975</v>
      </c>
    </row>
    <row r="2" spans="1:28" ht="15.75" x14ac:dyDescent="0.25">
      <c r="B2" s="114" t="s">
        <v>989</v>
      </c>
      <c r="C2" s="280"/>
      <c r="D2" s="114"/>
    </row>
    <row r="3" spans="1:28" x14ac:dyDescent="0.2">
      <c r="B3" s="117" t="s">
        <v>263</v>
      </c>
      <c r="D3" s="117"/>
      <c r="E3" s="185">
        <f>'Proj Info'!F6</f>
        <v>0</v>
      </c>
    </row>
    <row r="5" spans="1:28" x14ac:dyDescent="0.2">
      <c r="B5" s="85" t="s">
        <v>1185</v>
      </c>
    </row>
    <row r="6" spans="1:28" x14ac:dyDescent="0.2">
      <c r="B6" s="85" t="s">
        <v>995</v>
      </c>
    </row>
    <row r="7" spans="1:28" x14ac:dyDescent="0.2">
      <c r="B7" s="85" t="s">
        <v>1000</v>
      </c>
    </row>
    <row r="8" spans="1:28" x14ac:dyDescent="0.2">
      <c r="B8" s="85" t="s">
        <v>1001</v>
      </c>
    </row>
    <row r="9" spans="1:28" x14ac:dyDescent="0.2">
      <c r="B9" s="85"/>
    </row>
    <row r="10" spans="1:28" s="315" customFormat="1" x14ac:dyDescent="0.2">
      <c r="B10" s="316" t="s">
        <v>991</v>
      </c>
      <c r="C10" s="317"/>
      <c r="D10" s="316"/>
      <c r="E10" s="317"/>
      <c r="F10" s="318">
        <v>44795</v>
      </c>
      <c r="G10" s="318"/>
      <c r="I10" s="317"/>
      <c r="J10" s="318">
        <v>44849</v>
      </c>
      <c r="K10" s="318"/>
      <c r="M10" s="317"/>
      <c r="N10" s="318">
        <v>45430</v>
      </c>
      <c r="O10" s="318"/>
      <c r="P10" s="318"/>
      <c r="Q10" s="317"/>
      <c r="R10" s="318">
        <v>45604</v>
      </c>
      <c r="S10" s="318"/>
      <c r="U10" s="317"/>
      <c r="V10" s="318">
        <v>45842</v>
      </c>
      <c r="W10" s="318"/>
      <c r="Y10" s="317"/>
      <c r="Z10" s="318">
        <v>45972</v>
      </c>
      <c r="AA10" s="318"/>
    </row>
    <row r="11" spans="1:28" s="315" customFormat="1" x14ac:dyDescent="0.2">
      <c r="B11" s="316" t="s">
        <v>992</v>
      </c>
      <c r="C11" s="317"/>
      <c r="D11" s="316"/>
      <c r="E11" s="317"/>
      <c r="F11" s="319" t="s">
        <v>994</v>
      </c>
      <c r="G11" s="319"/>
      <c r="I11" s="317"/>
      <c r="J11" s="319" t="s">
        <v>996</v>
      </c>
      <c r="K11" s="319"/>
      <c r="M11" s="317"/>
      <c r="N11" s="319" t="s">
        <v>997</v>
      </c>
      <c r="O11" s="319"/>
      <c r="P11" s="320"/>
      <c r="Q11" s="317"/>
      <c r="R11" s="319" t="s">
        <v>1002</v>
      </c>
      <c r="S11" s="319"/>
      <c r="U11" s="317"/>
      <c r="V11" s="319" t="s">
        <v>1002</v>
      </c>
      <c r="W11" s="319"/>
      <c r="Y11" s="317"/>
      <c r="Z11" s="319" t="s">
        <v>998</v>
      </c>
      <c r="AA11" s="319"/>
    </row>
    <row r="12" spans="1:28" x14ac:dyDescent="0.2">
      <c r="B12" s="120"/>
      <c r="C12" s="186" t="s">
        <v>1006</v>
      </c>
      <c r="D12" s="120"/>
      <c r="E12" s="186" t="s">
        <v>73</v>
      </c>
      <c r="F12" s="321"/>
      <c r="G12" s="321"/>
      <c r="H12" s="92"/>
      <c r="I12" s="186" t="s">
        <v>73</v>
      </c>
      <c r="J12" s="321"/>
      <c r="K12" s="321"/>
      <c r="L12" s="92"/>
      <c r="M12" s="186" t="s">
        <v>73</v>
      </c>
      <c r="N12" s="321"/>
      <c r="O12" s="321"/>
      <c r="P12" s="186"/>
      <c r="Q12" s="186" t="s">
        <v>73</v>
      </c>
      <c r="R12" s="321"/>
      <c r="S12" s="321"/>
      <c r="T12" s="92"/>
      <c r="U12" s="186" t="s">
        <v>73</v>
      </c>
      <c r="V12" s="321"/>
      <c r="W12" s="321"/>
      <c r="X12" s="92"/>
      <c r="Y12" s="186" t="s">
        <v>73</v>
      </c>
      <c r="Z12" s="321"/>
      <c r="AA12" s="321"/>
      <c r="AB12" s="92"/>
    </row>
    <row r="13" spans="1:28" x14ac:dyDescent="0.2">
      <c r="B13" s="322" t="s">
        <v>999</v>
      </c>
      <c r="C13" s="323" t="s">
        <v>1008</v>
      </c>
      <c r="D13" s="322"/>
      <c r="E13" s="323" t="s">
        <v>990</v>
      </c>
      <c r="F13" s="324" t="s">
        <v>993</v>
      </c>
      <c r="G13" s="324" t="s">
        <v>1189</v>
      </c>
      <c r="H13" s="284"/>
      <c r="I13" s="323" t="s">
        <v>990</v>
      </c>
      <c r="J13" s="324" t="s">
        <v>993</v>
      </c>
      <c r="K13" s="324" t="s">
        <v>1189</v>
      </c>
      <c r="L13" s="284"/>
      <c r="M13" s="323" t="s">
        <v>990</v>
      </c>
      <c r="N13" s="324" t="s">
        <v>993</v>
      </c>
      <c r="O13" s="324" t="s">
        <v>1189</v>
      </c>
      <c r="P13" s="323"/>
      <c r="Q13" s="323" t="s">
        <v>990</v>
      </c>
      <c r="R13" s="324" t="s">
        <v>993</v>
      </c>
      <c r="S13" s="324" t="s">
        <v>1189</v>
      </c>
      <c r="T13" s="284"/>
      <c r="U13" s="323" t="s">
        <v>990</v>
      </c>
      <c r="V13" s="324" t="s">
        <v>993</v>
      </c>
      <c r="W13" s="324" t="s">
        <v>1189</v>
      </c>
      <c r="X13" s="284"/>
      <c r="Y13" s="323" t="s">
        <v>990</v>
      </c>
      <c r="Z13" s="324" t="s">
        <v>993</v>
      </c>
      <c r="AA13" s="324" t="s">
        <v>1189</v>
      </c>
      <c r="AB13" s="284"/>
    </row>
    <row r="14" spans="1:28" x14ac:dyDescent="0.2">
      <c r="B14" s="325"/>
      <c r="C14" s="326"/>
      <c r="D14" s="85"/>
      <c r="E14" s="326"/>
      <c r="F14" s="327"/>
      <c r="G14" s="328"/>
      <c r="I14" s="326"/>
      <c r="J14" s="327"/>
      <c r="K14" s="328"/>
      <c r="M14" s="326"/>
      <c r="N14" s="327"/>
      <c r="O14" s="328"/>
      <c r="Q14" s="326"/>
      <c r="R14" s="327"/>
      <c r="S14" s="328"/>
      <c r="U14" s="326"/>
      <c r="V14" s="327"/>
      <c r="W14" s="328"/>
      <c r="Y14" s="326"/>
      <c r="Z14" s="327"/>
      <c r="AA14" s="328"/>
    </row>
    <row r="15" spans="1:28" x14ac:dyDescent="0.2">
      <c r="B15" s="325"/>
      <c r="C15" s="326"/>
      <c r="D15" s="85"/>
      <c r="E15" s="326"/>
      <c r="F15" s="327"/>
      <c r="G15" s="328"/>
      <c r="I15" s="326"/>
      <c r="J15" s="327"/>
      <c r="K15" s="328"/>
      <c r="M15" s="326"/>
      <c r="N15" s="327"/>
      <c r="O15" s="328"/>
      <c r="Q15" s="326"/>
      <c r="R15" s="327"/>
      <c r="S15" s="328"/>
      <c r="U15" s="326"/>
      <c r="V15" s="327"/>
      <c r="W15" s="328"/>
      <c r="Y15" s="326"/>
      <c r="Z15" s="327"/>
      <c r="AA15" s="328"/>
    </row>
    <row r="16" spans="1:28" x14ac:dyDescent="0.2">
      <c r="B16" s="325"/>
      <c r="C16" s="326"/>
      <c r="D16" s="85"/>
      <c r="E16" s="326"/>
      <c r="F16" s="327"/>
      <c r="G16" s="328"/>
      <c r="I16" s="326"/>
      <c r="J16" s="327"/>
      <c r="K16" s="328"/>
      <c r="M16" s="326"/>
      <c r="N16" s="327"/>
      <c r="O16" s="328"/>
      <c r="Q16" s="326"/>
      <c r="R16" s="327"/>
      <c r="S16" s="328"/>
      <c r="U16" s="326"/>
      <c r="V16" s="327"/>
      <c r="W16" s="328"/>
      <c r="Y16" s="326"/>
      <c r="Z16" s="327"/>
      <c r="AA16" s="328"/>
    </row>
    <row r="17" spans="2:27" x14ac:dyDescent="0.2">
      <c r="B17" s="325"/>
      <c r="C17" s="326"/>
      <c r="D17" s="85"/>
      <c r="E17" s="326"/>
      <c r="F17" s="327"/>
      <c r="G17" s="328"/>
      <c r="I17" s="326"/>
      <c r="J17" s="327"/>
      <c r="K17" s="328"/>
      <c r="M17" s="326"/>
      <c r="N17" s="327"/>
      <c r="O17" s="328"/>
      <c r="Q17" s="326"/>
      <c r="R17" s="327"/>
      <c r="S17" s="328"/>
      <c r="U17" s="326"/>
      <c r="V17" s="327"/>
      <c r="W17" s="328"/>
      <c r="Y17" s="326"/>
      <c r="Z17" s="327"/>
      <c r="AA17" s="328"/>
    </row>
    <row r="18" spans="2:27" x14ac:dyDescent="0.2">
      <c r="B18" s="325"/>
      <c r="C18" s="326"/>
      <c r="D18" s="85"/>
      <c r="E18" s="326"/>
      <c r="F18" s="327"/>
      <c r="G18" s="328"/>
      <c r="I18" s="326"/>
      <c r="J18" s="327"/>
      <c r="K18" s="328"/>
      <c r="M18" s="326"/>
      <c r="N18" s="327"/>
      <c r="O18" s="328"/>
      <c r="Q18" s="326"/>
      <c r="R18" s="327"/>
      <c r="S18" s="328"/>
      <c r="U18" s="326"/>
      <c r="V18" s="327"/>
      <c r="W18" s="328"/>
      <c r="Y18" s="326"/>
      <c r="Z18" s="327"/>
      <c r="AA18" s="328"/>
    </row>
    <row r="19" spans="2:27" x14ac:dyDescent="0.2">
      <c r="B19" s="325"/>
      <c r="C19" s="326"/>
      <c r="D19" s="85"/>
      <c r="E19" s="326"/>
      <c r="F19" s="327"/>
      <c r="G19" s="328"/>
      <c r="I19" s="326"/>
      <c r="J19" s="327"/>
      <c r="K19" s="328"/>
      <c r="M19" s="326"/>
      <c r="N19" s="327"/>
      <c r="O19" s="328"/>
      <c r="Q19" s="326"/>
      <c r="R19" s="327"/>
      <c r="S19" s="328"/>
      <c r="U19" s="326"/>
      <c r="V19" s="327"/>
      <c r="W19" s="328"/>
      <c r="Y19" s="326"/>
      <c r="Z19" s="327"/>
      <c r="AA19" s="328"/>
    </row>
    <row r="20" spans="2:27" x14ac:dyDescent="0.2">
      <c r="B20" s="325"/>
      <c r="C20" s="326"/>
      <c r="D20" s="85"/>
      <c r="E20" s="326"/>
      <c r="F20" s="327"/>
      <c r="G20" s="328"/>
      <c r="I20" s="326"/>
      <c r="J20" s="327"/>
      <c r="K20" s="328"/>
      <c r="M20" s="326"/>
      <c r="N20" s="327"/>
      <c r="O20" s="328"/>
      <c r="Q20" s="326"/>
      <c r="R20" s="327"/>
      <c r="S20" s="328"/>
      <c r="U20" s="326"/>
      <c r="V20" s="327"/>
      <c r="W20" s="328"/>
      <c r="Y20" s="326"/>
      <c r="Z20" s="327"/>
      <c r="AA20" s="328"/>
    </row>
    <row r="21" spans="2:27" x14ac:dyDescent="0.2">
      <c r="B21" s="325"/>
      <c r="C21" s="326"/>
      <c r="D21" s="85"/>
      <c r="E21" s="326"/>
      <c r="F21" s="327"/>
      <c r="G21" s="328"/>
      <c r="I21" s="326"/>
      <c r="J21" s="327"/>
      <c r="K21" s="328"/>
      <c r="M21" s="326"/>
      <c r="N21" s="327"/>
      <c r="O21" s="328"/>
      <c r="Q21" s="326"/>
      <c r="R21" s="327"/>
      <c r="S21" s="328"/>
      <c r="U21" s="326"/>
      <c r="V21" s="327"/>
      <c r="W21" s="328"/>
      <c r="Y21" s="326"/>
      <c r="Z21" s="327"/>
      <c r="AA21" s="328"/>
    </row>
    <row r="22" spans="2:27" x14ac:dyDescent="0.2">
      <c r="B22" s="325"/>
      <c r="C22" s="326"/>
      <c r="D22" s="85"/>
      <c r="E22" s="326"/>
      <c r="F22" s="327"/>
      <c r="G22" s="328"/>
      <c r="I22" s="326"/>
      <c r="J22" s="327"/>
      <c r="K22" s="328"/>
      <c r="M22" s="326"/>
      <c r="N22" s="327"/>
      <c r="O22" s="328"/>
      <c r="Q22" s="326"/>
      <c r="R22" s="327"/>
      <c r="S22" s="328"/>
      <c r="U22" s="326"/>
      <c r="V22" s="327"/>
      <c r="W22" s="328"/>
      <c r="Y22" s="326"/>
      <c r="Z22" s="327"/>
      <c r="AA22" s="328"/>
    </row>
    <row r="23" spans="2:27" x14ac:dyDescent="0.2">
      <c r="B23" s="325"/>
      <c r="C23" s="326"/>
      <c r="D23" s="85"/>
      <c r="E23" s="326"/>
      <c r="F23" s="327"/>
      <c r="G23" s="328"/>
      <c r="I23" s="326"/>
      <c r="J23" s="327"/>
      <c r="K23" s="328"/>
      <c r="M23" s="326"/>
      <c r="N23" s="327"/>
      <c r="O23" s="328"/>
      <c r="Q23" s="326"/>
      <c r="R23" s="327"/>
      <c r="S23" s="328"/>
      <c r="U23" s="326"/>
      <c r="V23" s="327"/>
      <c r="W23" s="328"/>
      <c r="Y23" s="326"/>
      <c r="Z23" s="327"/>
      <c r="AA23" s="328"/>
    </row>
    <row r="24" spans="2:27" x14ac:dyDescent="0.2">
      <c r="B24" s="325"/>
      <c r="C24" s="326"/>
      <c r="D24" s="85"/>
      <c r="E24" s="326"/>
      <c r="F24" s="327"/>
      <c r="G24" s="328"/>
      <c r="I24" s="326"/>
      <c r="J24" s="327"/>
      <c r="K24" s="328"/>
      <c r="M24" s="326"/>
      <c r="N24" s="327"/>
      <c r="O24" s="328"/>
      <c r="Q24" s="326"/>
      <c r="R24" s="327"/>
      <c r="S24" s="328"/>
      <c r="U24" s="326"/>
      <c r="V24" s="327"/>
      <c r="W24" s="328"/>
      <c r="Y24" s="326"/>
      <c r="Z24" s="327"/>
      <c r="AA24" s="328"/>
    </row>
    <row r="25" spans="2:27" x14ac:dyDescent="0.2">
      <c r="B25" s="325"/>
      <c r="C25" s="326"/>
      <c r="D25" s="85"/>
      <c r="E25" s="326"/>
      <c r="F25" s="327"/>
      <c r="G25" s="328"/>
      <c r="I25" s="326"/>
      <c r="J25" s="327"/>
      <c r="K25" s="328"/>
      <c r="M25" s="326"/>
      <c r="N25" s="327"/>
      <c r="O25" s="328"/>
      <c r="Q25" s="326"/>
      <c r="R25" s="327"/>
      <c r="S25" s="328"/>
      <c r="U25" s="326"/>
      <c r="V25" s="327"/>
      <c r="W25" s="328"/>
      <c r="Y25" s="326"/>
      <c r="Z25" s="327"/>
      <c r="AA25" s="328"/>
    </row>
    <row r="26" spans="2:27" x14ac:dyDescent="0.2">
      <c r="B26" s="325"/>
      <c r="C26" s="326"/>
      <c r="D26" s="85"/>
      <c r="E26" s="326"/>
      <c r="F26" s="327"/>
      <c r="G26" s="328"/>
      <c r="I26" s="326"/>
      <c r="J26" s="327"/>
      <c r="K26" s="328"/>
      <c r="M26" s="326"/>
      <c r="N26" s="327"/>
      <c r="O26" s="328"/>
      <c r="Q26" s="326"/>
      <c r="R26" s="327"/>
      <c r="S26" s="328"/>
      <c r="U26" s="326"/>
      <c r="V26" s="327"/>
      <c r="W26" s="328"/>
      <c r="Y26" s="326"/>
      <c r="Z26" s="327"/>
      <c r="AA26" s="328"/>
    </row>
    <row r="27" spans="2:27" x14ac:dyDescent="0.2">
      <c r="B27" s="325"/>
      <c r="C27" s="326"/>
      <c r="D27" s="85"/>
      <c r="E27" s="326"/>
      <c r="F27" s="327"/>
      <c r="G27" s="328"/>
      <c r="I27" s="326"/>
      <c r="J27" s="327"/>
      <c r="K27" s="328"/>
      <c r="M27" s="326"/>
      <c r="N27" s="327"/>
      <c r="O27" s="328"/>
      <c r="Q27" s="326"/>
      <c r="R27" s="327"/>
      <c r="S27" s="328"/>
      <c r="U27" s="326"/>
      <c r="V27" s="327"/>
      <c r="W27" s="328"/>
      <c r="Y27" s="326"/>
      <c r="Z27" s="327"/>
      <c r="AA27" s="328"/>
    </row>
    <row r="28" spans="2:27" x14ac:dyDescent="0.2">
      <c r="B28" s="325"/>
      <c r="C28" s="326"/>
      <c r="D28" s="85"/>
      <c r="E28" s="326"/>
      <c r="F28" s="327"/>
      <c r="G28" s="328"/>
      <c r="I28" s="326"/>
      <c r="J28" s="327"/>
      <c r="K28" s="328"/>
      <c r="M28" s="326"/>
      <c r="N28" s="327"/>
      <c r="O28" s="328"/>
      <c r="Q28" s="326"/>
      <c r="R28" s="327"/>
      <c r="S28" s="328"/>
      <c r="U28" s="326"/>
      <c r="V28" s="327"/>
      <c r="W28" s="328"/>
      <c r="Y28" s="326"/>
      <c r="Z28" s="327"/>
      <c r="AA28" s="328"/>
    </row>
    <row r="29" spans="2:27" x14ac:dyDescent="0.2">
      <c r="B29" s="325"/>
      <c r="C29" s="326"/>
      <c r="D29" s="85"/>
      <c r="E29" s="326"/>
      <c r="F29" s="327"/>
      <c r="G29" s="328"/>
      <c r="I29" s="326"/>
      <c r="J29" s="327"/>
      <c r="K29" s="328"/>
      <c r="M29" s="326"/>
      <c r="N29" s="327"/>
      <c r="O29" s="328"/>
      <c r="Q29" s="326"/>
      <c r="R29" s="327"/>
      <c r="S29" s="328"/>
      <c r="U29" s="326"/>
      <c r="V29" s="327"/>
      <c r="W29" s="328"/>
      <c r="Y29" s="326"/>
      <c r="Z29" s="327"/>
      <c r="AA29" s="328"/>
    </row>
    <row r="30" spans="2:27" x14ac:dyDescent="0.2">
      <c r="B30" s="325"/>
      <c r="C30" s="326"/>
      <c r="D30" s="85"/>
      <c r="E30" s="326"/>
      <c r="F30" s="327"/>
      <c r="G30" s="328"/>
      <c r="I30" s="326"/>
      <c r="J30" s="327"/>
      <c r="K30" s="328"/>
      <c r="M30" s="326"/>
      <c r="N30" s="327"/>
      <c r="O30" s="328"/>
      <c r="Q30" s="326"/>
      <c r="R30" s="327"/>
      <c r="S30" s="328"/>
      <c r="U30" s="326"/>
      <c r="V30" s="327"/>
      <c r="W30" s="328"/>
      <c r="Y30" s="326"/>
      <c r="Z30" s="327"/>
      <c r="AA30" s="328"/>
    </row>
    <row r="31" spans="2:27" x14ac:dyDescent="0.2">
      <c r="B31" s="325"/>
      <c r="C31" s="326"/>
      <c r="D31" s="85"/>
      <c r="E31" s="326"/>
      <c r="F31" s="327"/>
      <c r="G31" s="328"/>
      <c r="I31" s="326"/>
      <c r="J31" s="327"/>
      <c r="K31" s="328"/>
      <c r="M31" s="326"/>
      <c r="N31" s="327"/>
      <c r="O31" s="328"/>
      <c r="Q31" s="326"/>
      <c r="R31" s="327"/>
      <c r="S31" s="328"/>
      <c r="U31" s="326"/>
      <c r="V31" s="327"/>
      <c r="W31" s="328"/>
      <c r="Y31" s="326"/>
      <c r="Z31" s="327"/>
      <c r="AA31" s="328"/>
    </row>
    <row r="32" spans="2:27" x14ac:dyDescent="0.2">
      <c r="B32" s="325"/>
      <c r="C32" s="326"/>
      <c r="D32" s="85"/>
      <c r="E32" s="326"/>
      <c r="F32" s="327"/>
      <c r="G32" s="328"/>
      <c r="I32" s="326"/>
      <c r="J32" s="327"/>
      <c r="K32" s="328"/>
      <c r="M32" s="326"/>
      <c r="N32" s="327"/>
      <c r="O32" s="328"/>
      <c r="Q32" s="326"/>
      <c r="R32" s="327"/>
      <c r="S32" s="328"/>
      <c r="U32" s="326"/>
      <c r="V32" s="327"/>
      <c r="W32" s="328"/>
      <c r="Y32" s="326"/>
      <c r="Z32" s="327"/>
      <c r="AA32" s="328"/>
    </row>
    <row r="33" spans="2:27" x14ac:dyDescent="0.2">
      <c r="B33" s="325"/>
      <c r="C33" s="326"/>
      <c r="D33" s="85"/>
      <c r="E33" s="326"/>
      <c r="F33" s="327"/>
      <c r="G33" s="328"/>
      <c r="I33" s="326"/>
      <c r="J33" s="327"/>
      <c r="K33" s="328"/>
      <c r="M33" s="326"/>
      <c r="N33" s="327"/>
      <c r="O33" s="328"/>
      <c r="Q33" s="326"/>
      <c r="R33" s="327"/>
      <c r="S33" s="328"/>
      <c r="U33" s="326"/>
      <c r="V33" s="327"/>
      <c r="W33" s="328"/>
      <c r="Y33" s="326"/>
      <c r="Z33" s="327"/>
      <c r="AA33" s="328"/>
    </row>
    <row r="34" spans="2:27" x14ac:dyDescent="0.2">
      <c r="B34" s="325" t="s">
        <v>138</v>
      </c>
      <c r="C34" s="326"/>
      <c r="D34" s="85"/>
      <c r="E34" s="326"/>
      <c r="F34" s="327"/>
      <c r="G34" s="328"/>
      <c r="I34" s="326"/>
      <c r="J34" s="327"/>
      <c r="K34" s="328"/>
      <c r="M34" s="326"/>
      <c r="N34" s="327"/>
      <c r="O34" s="328"/>
      <c r="Q34" s="326"/>
      <c r="R34" s="327"/>
      <c r="S34" s="328"/>
      <c r="U34" s="326"/>
      <c r="V34" s="327"/>
      <c r="W34" s="328"/>
      <c r="Y34" s="326"/>
      <c r="Z34" s="327"/>
      <c r="AA34" s="328"/>
    </row>
    <row r="35" spans="2:27" x14ac:dyDescent="0.2">
      <c r="B35" s="325" t="s">
        <v>139</v>
      </c>
      <c r="C35" s="326"/>
      <c r="D35" s="85"/>
      <c r="E35" s="326"/>
      <c r="F35" s="327"/>
      <c r="G35" s="328"/>
      <c r="I35" s="326"/>
      <c r="J35" s="327"/>
      <c r="K35" s="328"/>
      <c r="M35" s="326"/>
      <c r="N35" s="327"/>
      <c r="O35" s="328"/>
      <c r="Q35" s="326"/>
      <c r="R35" s="327"/>
      <c r="S35" s="328"/>
      <c r="U35" s="326"/>
      <c r="V35" s="327"/>
      <c r="W35" s="328"/>
      <c r="Y35" s="326"/>
      <c r="Z35" s="327"/>
      <c r="AA35" s="328"/>
    </row>
    <row r="36" spans="2:27" x14ac:dyDescent="0.2">
      <c r="B36" s="325" t="s">
        <v>140</v>
      </c>
      <c r="C36" s="326"/>
      <c r="D36" s="85"/>
      <c r="E36" s="326"/>
      <c r="F36" s="327"/>
      <c r="G36" s="328"/>
      <c r="I36" s="326"/>
      <c r="J36" s="327"/>
      <c r="K36" s="328"/>
      <c r="M36" s="326"/>
      <c r="N36" s="327"/>
      <c r="O36" s="328"/>
      <c r="Q36" s="326"/>
      <c r="R36" s="327"/>
      <c r="S36" s="328"/>
      <c r="U36" s="326"/>
      <c r="V36" s="327"/>
      <c r="W36" s="328"/>
      <c r="Y36" s="326"/>
      <c r="Z36" s="327"/>
      <c r="AA36" s="328"/>
    </row>
    <row r="37" spans="2:27" x14ac:dyDescent="0.2">
      <c r="B37" s="325" t="s">
        <v>141</v>
      </c>
      <c r="C37" s="326"/>
      <c r="D37" s="85"/>
      <c r="E37" s="326"/>
      <c r="F37" s="327"/>
      <c r="G37" s="328"/>
      <c r="I37" s="326"/>
      <c r="J37" s="327"/>
      <c r="K37" s="328"/>
      <c r="M37" s="326"/>
      <c r="N37" s="327"/>
      <c r="O37" s="328"/>
      <c r="Q37" s="326"/>
      <c r="R37" s="327"/>
      <c r="S37" s="328"/>
      <c r="U37" s="326"/>
      <c r="V37" s="327"/>
      <c r="W37" s="328"/>
      <c r="Y37" s="326"/>
      <c r="Z37" s="327"/>
      <c r="AA37" s="328"/>
    </row>
    <row r="38" spans="2:27" x14ac:dyDescent="0.2">
      <c r="B38" s="325" t="s">
        <v>705</v>
      </c>
      <c r="C38" s="326"/>
      <c r="D38" s="85"/>
      <c r="E38" s="326"/>
      <c r="F38" s="327"/>
      <c r="G38" s="328"/>
      <c r="I38" s="326"/>
      <c r="J38" s="327"/>
      <c r="K38" s="328"/>
      <c r="M38" s="326"/>
      <c r="N38" s="327"/>
      <c r="O38" s="328"/>
      <c r="Q38" s="326"/>
      <c r="R38" s="327"/>
      <c r="S38" s="328"/>
      <c r="U38" s="326"/>
      <c r="V38" s="327"/>
      <c r="W38" s="328"/>
      <c r="Y38" s="326"/>
      <c r="Z38" s="327"/>
      <c r="AA38" s="328"/>
    </row>
    <row r="39" spans="2:27" x14ac:dyDescent="0.2">
      <c r="B39" s="325"/>
      <c r="C39" s="326"/>
      <c r="D39" s="85"/>
      <c r="E39" s="326"/>
      <c r="F39" s="327"/>
      <c r="G39" s="328"/>
      <c r="I39" s="326"/>
      <c r="J39" s="327"/>
      <c r="K39" s="328"/>
      <c r="M39" s="326"/>
      <c r="N39" s="327"/>
      <c r="O39" s="328"/>
      <c r="Q39" s="326"/>
      <c r="R39" s="327"/>
      <c r="S39" s="328"/>
      <c r="U39" s="326"/>
      <c r="V39" s="327"/>
      <c r="W39" s="328"/>
      <c r="Y39" s="326"/>
      <c r="Z39" s="327"/>
      <c r="AA39" s="328"/>
    </row>
    <row r="40" spans="2:27" x14ac:dyDescent="0.2">
      <c r="D40" s="85"/>
    </row>
    <row r="41" spans="2:27" x14ac:dyDescent="0.2">
      <c r="B41" s="113" t="s">
        <v>1237</v>
      </c>
      <c r="F41" s="329">
        <f>SUM(F14:F39)</f>
        <v>0</v>
      </c>
      <c r="J41" s="329">
        <f>SUM(J14:J39)</f>
        <v>0</v>
      </c>
      <c r="N41" s="329">
        <f>SUM(N14:N39)</f>
        <v>0</v>
      </c>
      <c r="R41" s="329">
        <f>SUM(R14:R39)</f>
        <v>0</v>
      </c>
      <c r="V41" s="329">
        <f>SUM(V14:V39)</f>
        <v>0</v>
      </c>
      <c r="Z41" s="329">
        <f>SUM(Z14:Z39)</f>
        <v>0</v>
      </c>
    </row>
    <row r="42" spans="2:27" x14ac:dyDescent="0.2">
      <c r="B42" s="113" t="s">
        <v>1236</v>
      </c>
      <c r="F42" s="329">
        <f>'Uses of Funds'!$C$53</f>
        <v>0</v>
      </c>
      <c r="J42" s="329">
        <f>'Uses of Funds'!$C$53</f>
        <v>0</v>
      </c>
      <c r="N42" s="329">
        <f>'Uses of Funds'!$C$53</f>
        <v>0</v>
      </c>
      <c r="R42" s="329">
        <f>'Uses of Funds'!$C$53</f>
        <v>0</v>
      </c>
      <c r="V42" s="329">
        <f>'Uses of Funds'!$C$53</f>
        <v>0</v>
      </c>
      <c r="Z42" s="329">
        <f>'Uses of Funds'!$C$53</f>
        <v>0</v>
      </c>
    </row>
  </sheetData>
  <pageMargins left="0.7" right="0.7" top="0.75" bottom="0.75" header="0.3" footer="0.3"/>
  <pageSetup scale="92" fitToWidth="9" fitToHeight="0" orientation="landscape" r:id="rId1"/>
  <colBreaks count="1" manualBreakCount="1">
    <brk id="7" min="1" max="4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IQ176"/>
  <sheetViews>
    <sheetView showGridLines="0" showZeros="0" view="pageBreakPreview" topLeftCell="D1" zoomScale="98" zoomScaleNormal="100" zoomScaleSheetLayoutView="98" workbookViewId="0">
      <selection activeCell="D8" sqref="D8"/>
    </sheetView>
  </sheetViews>
  <sheetFormatPr defaultColWidth="11.140625" defaultRowHeight="12.75" x14ac:dyDescent="0.2"/>
  <cols>
    <col min="1" max="1" width="3.7109375" style="132" customWidth="1"/>
    <col min="2" max="2" width="18.140625" style="132" customWidth="1"/>
    <col min="3" max="3" width="15.5703125" style="132" customWidth="1"/>
    <col min="4" max="4" width="17.85546875" style="132" customWidth="1"/>
    <col min="5" max="5" width="16.140625" style="132" customWidth="1"/>
    <col min="6" max="6" width="13" style="132" customWidth="1"/>
    <col min="7" max="7" width="16.42578125" style="132" customWidth="1"/>
    <col min="8" max="9" width="13.28515625" style="132" customWidth="1"/>
    <col min="10" max="10" width="12.5703125" style="132" customWidth="1"/>
    <col min="11" max="11" width="13.5703125" style="132" customWidth="1"/>
    <col min="12" max="12" width="13.5703125" style="132" bestFit="1" customWidth="1"/>
    <col min="13" max="13" width="12.7109375" style="132" customWidth="1"/>
    <col min="14" max="14" width="15.28515625" style="132" customWidth="1"/>
    <col min="15" max="15" width="16.7109375" style="132" customWidth="1"/>
    <col min="16" max="22" width="11.140625" style="132"/>
    <col min="23" max="23" width="12.28515625" style="132" bestFit="1" customWidth="1"/>
    <col min="24" max="24" width="16.140625" style="132" customWidth="1"/>
    <col min="25" max="16384" width="11.140625" style="132"/>
  </cols>
  <sheetData>
    <row r="1" spans="1:251" x14ac:dyDescent="0.2">
      <c r="A1" s="85" t="s">
        <v>974</v>
      </c>
    </row>
    <row r="2" spans="1:251" s="330" customFormat="1" ht="15.75" x14ac:dyDescent="0.25">
      <c r="B2" s="331" t="s">
        <v>828</v>
      </c>
      <c r="C2" s="332"/>
      <c r="D2" s="332"/>
      <c r="E2" s="115"/>
      <c r="F2" s="332"/>
      <c r="G2" s="332"/>
      <c r="H2" s="332"/>
      <c r="I2" s="332"/>
      <c r="J2" s="332"/>
    </row>
    <row r="3" spans="1:251" x14ac:dyDescent="0.2">
      <c r="B3" s="333"/>
      <c r="C3" s="334"/>
      <c r="D3" s="334"/>
      <c r="E3" s="131"/>
      <c r="F3" s="334"/>
      <c r="G3" s="334"/>
      <c r="H3" s="334"/>
      <c r="I3" s="334"/>
      <c r="J3" s="334"/>
    </row>
    <row r="4" spans="1:251" x14ac:dyDescent="0.2">
      <c r="B4" s="333" t="s">
        <v>836</v>
      </c>
      <c r="C4" s="334"/>
      <c r="D4" s="334"/>
      <c r="E4" s="131"/>
      <c r="F4" s="334"/>
      <c r="G4" s="334"/>
      <c r="H4" s="334"/>
      <c r="I4" s="334"/>
      <c r="J4" s="334"/>
    </row>
    <row r="5" spans="1:251" ht="13.5" thickBot="1" x14ac:dyDescent="0.25">
      <c r="B5" s="133"/>
      <c r="C5" s="134" t="s">
        <v>263</v>
      </c>
      <c r="D5" s="135">
        <f>'Proj Info'!$F$6</f>
        <v>0</v>
      </c>
      <c r="E5" s="135"/>
      <c r="F5" s="135"/>
      <c r="G5" s="135"/>
      <c r="H5" s="135"/>
      <c r="I5" s="135"/>
      <c r="J5" s="135"/>
    </row>
    <row r="6" spans="1:251" x14ac:dyDescent="0.2">
      <c r="B6" s="335" t="s">
        <v>188</v>
      </c>
      <c r="C6" s="336" t="s">
        <v>189</v>
      </c>
      <c r="D6" s="336" t="s">
        <v>190</v>
      </c>
      <c r="E6" s="337" t="s">
        <v>470</v>
      </c>
      <c r="F6" s="338"/>
      <c r="G6" s="338"/>
      <c r="H6" s="338"/>
      <c r="I6" s="338"/>
      <c r="J6" s="339"/>
    </row>
    <row r="7" spans="1:251" ht="15.75" customHeight="1" thickBot="1" x14ac:dyDescent="0.25">
      <c r="B7" s="340" t="s">
        <v>191</v>
      </c>
      <c r="C7" s="231" t="s">
        <v>192</v>
      </c>
      <c r="D7" s="195" t="s">
        <v>843</v>
      </c>
      <c r="E7" s="341" t="s">
        <v>193</v>
      </c>
      <c r="F7" s="342" t="s">
        <v>194</v>
      </c>
      <c r="G7" s="342" t="s">
        <v>195</v>
      </c>
      <c r="H7" s="342" t="s">
        <v>196</v>
      </c>
      <c r="I7" s="342" t="s">
        <v>643</v>
      </c>
      <c r="J7" s="343" t="s">
        <v>197</v>
      </c>
    </row>
    <row r="8" spans="1:251" ht="20.100000000000001" customHeight="1" x14ac:dyDescent="0.2">
      <c r="B8" s="344" t="s">
        <v>198</v>
      </c>
      <c r="C8" s="345"/>
      <c r="D8" s="345"/>
      <c r="E8" s="346"/>
      <c r="F8" s="346"/>
      <c r="G8" s="346"/>
      <c r="H8" s="346"/>
      <c r="I8" s="347"/>
      <c r="J8" s="348"/>
      <c r="K8" s="349"/>
      <c r="L8" s="349"/>
      <c r="M8" s="349"/>
      <c r="N8" s="349"/>
      <c r="O8" s="349"/>
      <c r="P8" s="349"/>
      <c r="Q8" s="349"/>
      <c r="R8" s="349"/>
      <c r="S8" s="349"/>
      <c r="T8" s="349"/>
      <c r="U8" s="349"/>
      <c r="V8" s="349"/>
      <c r="W8" s="349"/>
      <c r="X8" s="349"/>
      <c r="Y8" s="349"/>
      <c r="Z8" s="349"/>
      <c r="AA8" s="349"/>
      <c r="AB8" s="349"/>
      <c r="AC8" s="349"/>
      <c r="AD8" s="349"/>
      <c r="AE8" s="349"/>
      <c r="AF8" s="349"/>
      <c r="AG8" s="349"/>
      <c r="AH8" s="349"/>
      <c r="AI8" s="349"/>
      <c r="AJ8" s="349"/>
      <c r="AK8" s="349"/>
      <c r="AL8" s="349"/>
      <c r="AM8" s="349"/>
      <c r="AN8" s="349"/>
      <c r="AO8" s="349"/>
      <c r="AP8" s="349"/>
      <c r="AQ8" s="349"/>
      <c r="AR8" s="349"/>
      <c r="AS8" s="349"/>
      <c r="AT8" s="349"/>
      <c r="AU8" s="349"/>
      <c r="AV8" s="349"/>
      <c r="AW8" s="349"/>
      <c r="AX8" s="349"/>
      <c r="AY8" s="349"/>
      <c r="AZ8" s="349"/>
      <c r="BA8" s="349"/>
      <c r="BB8" s="349"/>
      <c r="BC8" s="349"/>
      <c r="BD8" s="349"/>
      <c r="BE8" s="349"/>
      <c r="BF8" s="349"/>
      <c r="BG8" s="349"/>
      <c r="BH8" s="349"/>
      <c r="BI8" s="349"/>
      <c r="BJ8" s="349"/>
      <c r="BK8" s="349"/>
      <c r="BL8" s="349"/>
      <c r="BM8" s="349"/>
      <c r="BN8" s="349"/>
      <c r="BO8" s="349"/>
      <c r="BP8" s="349"/>
      <c r="BQ8" s="349"/>
      <c r="BR8" s="349"/>
      <c r="BS8" s="349"/>
      <c r="BT8" s="349"/>
      <c r="BU8" s="349"/>
      <c r="BV8" s="349"/>
      <c r="BW8" s="349"/>
      <c r="BX8" s="349"/>
      <c r="BY8" s="349"/>
      <c r="BZ8" s="349"/>
      <c r="CA8" s="349"/>
      <c r="CB8" s="349"/>
      <c r="CC8" s="349"/>
      <c r="CD8" s="349"/>
      <c r="CE8" s="349"/>
      <c r="CF8" s="349"/>
      <c r="CG8" s="349"/>
      <c r="CH8" s="349"/>
      <c r="CI8" s="349"/>
      <c r="CJ8" s="349"/>
      <c r="CK8" s="349"/>
      <c r="CL8" s="349"/>
      <c r="CM8" s="349"/>
      <c r="CN8" s="349"/>
      <c r="CO8" s="349"/>
      <c r="CP8" s="349"/>
      <c r="CQ8" s="349"/>
      <c r="CR8" s="349"/>
      <c r="CS8" s="349"/>
      <c r="CT8" s="349"/>
      <c r="CU8" s="349"/>
      <c r="CV8" s="349"/>
      <c r="CW8" s="349"/>
      <c r="CX8" s="349"/>
      <c r="CY8" s="349"/>
      <c r="CZ8" s="349"/>
      <c r="DA8" s="349"/>
      <c r="DB8" s="349"/>
      <c r="DC8" s="349"/>
      <c r="DD8" s="349"/>
      <c r="DE8" s="349"/>
      <c r="DF8" s="349"/>
      <c r="DG8" s="349"/>
      <c r="DH8" s="349"/>
      <c r="DI8" s="349"/>
      <c r="DJ8" s="349"/>
      <c r="DK8" s="349"/>
      <c r="DL8" s="349"/>
      <c r="DM8" s="349"/>
      <c r="DN8" s="349"/>
      <c r="DO8" s="349"/>
      <c r="DP8" s="349"/>
      <c r="DQ8" s="349"/>
      <c r="DR8" s="349"/>
      <c r="DS8" s="349"/>
      <c r="DT8" s="349"/>
      <c r="DU8" s="349"/>
      <c r="DV8" s="349"/>
      <c r="DW8" s="349"/>
      <c r="DX8" s="349"/>
      <c r="DY8" s="349"/>
      <c r="DZ8" s="349"/>
      <c r="EA8" s="349"/>
      <c r="EB8" s="349"/>
      <c r="EC8" s="349"/>
      <c r="ED8" s="349"/>
      <c r="EE8" s="349"/>
      <c r="EF8" s="349"/>
      <c r="EG8" s="349"/>
      <c r="EH8" s="349"/>
      <c r="EI8" s="349"/>
      <c r="EJ8" s="349"/>
      <c r="EK8" s="349"/>
      <c r="EL8" s="349"/>
      <c r="EM8" s="349"/>
      <c r="EN8" s="349"/>
      <c r="EO8" s="349"/>
      <c r="EP8" s="349"/>
      <c r="EQ8" s="349"/>
      <c r="ER8" s="349"/>
      <c r="ES8" s="349"/>
      <c r="ET8" s="349"/>
      <c r="EU8" s="349"/>
      <c r="EV8" s="349"/>
      <c r="EW8" s="349"/>
      <c r="EX8" s="349"/>
      <c r="EY8" s="349"/>
      <c r="EZ8" s="349"/>
      <c r="FA8" s="349"/>
      <c r="FB8" s="349"/>
      <c r="FC8" s="349"/>
      <c r="FD8" s="349"/>
      <c r="FE8" s="349"/>
      <c r="FF8" s="349"/>
      <c r="FG8" s="349"/>
      <c r="FH8" s="349"/>
      <c r="FI8" s="349"/>
      <c r="FJ8" s="349"/>
      <c r="FK8" s="349"/>
      <c r="FL8" s="349"/>
      <c r="FM8" s="349"/>
      <c r="FN8" s="349"/>
      <c r="FO8" s="349"/>
      <c r="FP8" s="349"/>
      <c r="FQ8" s="349"/>
      <c r="FR8" s="349"/>
      <c r="FS8" s="349"/>
      <c r="FT8" s="349"/>
      <c r="FU8" s="349"/>
      <c r="FV8" s="349"/>
      <c r="FW8" s="349"/>
      <c r="FX8" s="349"/>
      <c r="FY8" s="349"/>
      <c r="FZ8" s="349"/>
      <c r="GA8" s="349"/>
      <c r="GB8" s="349"/>
      <c r="GC8" s="349"/>
      <c r="GD8" s="349"/>
      <c r="GE8" s="349"/>
      <c r="GF8" s="349"/>
      <c r="GG8" s="349"/>
      <c r="GH8" s="349"/>
      <c r="GI8" s="349"/>
      <c r="GJ8" s="349"/>
      <c r="GK8" s="349"/>
      <c r="GL8" s="349"/>
      <c r="GM8" s="349"/>
      <c r="GN8" s="349"/>
      <c r="GO8" s="349"/>
      <c r="GP8" s="349"/>
      <c r="GQ8" s="349"/>
      <c r="GR8" s="349"/>
      <c r="GS8" s="349"/>
      <c r="GT8" s="349"/>
      <c r="GU8" s="349"/>
      <c r="GV8" s="349"/>
      <c r="GW8" s="349"/>
      <c r="GX8" s="349"/>
      <c r="GY8" s="349"/>
      <c r="GZ8" s="349"/>
      <c r="HA8" s="349"/>
      <c r="HB8" s="349"/>
      <c r="HC8" s="349"/>
      <c r="HD8" s="349"/>
      <c r="HE8" s="349"/>
      <c r="HF8" s="349"/>
      <c r="HG8" s="349"/>
      <c r="HH8" s="349"/>
      <c r="HI8" s="349"/>
      <c r="HJ8" s="349"/>
      <c r="HK8" s="349"/>
      <c r="HL8" s="349"/>
      <c r="HM8" s="349"/>
      <c r="HN8" s="349"/>
      <c r="HO8" s="349"/>
      <c r="HP8" s="349"/>
      <c r="HQ8" s="349"/>
      <c r="HR8" s="349"/>
      <c r="HS8" s="349"/>
      <c r="HT8" s="349"/>
      <c r="HU8" s="349"/>
      <c r="HV8" s="349"/>
      <c r="HW8" s="349"/>
      <c r="HX8" s="349"/>
      <c r="HY8" s="349"/>
      <c r="HZ8" s="349"/>
      <c r="IA8" s="349"/>
      <c r="IB8" s="349"/>
      <c r="IC8" s="349"/>
      <c r="ID8" s="349"/>
      <c r="IE8" s="349"/>
      <c r="IF8" s="349"/>
      <c r="IG8" s="349"/>
      <c r="IH8" s="349"/>
      <c r="II8" s="349"/>
      <c r="IJ8" s="349"/>
      <c r="IK8" s="349"/>
      <c r="IL8" s="349"/>
      <c r="IM8" s="349"/>
      <c r="IN8" s="349"/>
      <c r="IO8" s="349"/>
      <c r="IP8" s="349"/>
      <c r="IQ8" s="349"/>
    </row>
    <row r="9" spans="1:251" ht="20.100000000000001" customHeight="1" x14ac:dyDescent="0.2">
      <c r="B9" s="350" t="s">
        <v>199</v>
      </c>
      <c r="C9" s="351"/>
      <c r="D9" s="351"/>
      <c r="E9" s="352"/>
      <c r="F9" s="352"/>
      <c r="G9" s="352"/>
      <c r="H9" s="352"/>
      <c r="I9" s="353"/>
      <c r="J9" s="354"/>
    </row>
    <row r="10" spans="1:251" ht="20.100000000000001" customHeight="1" x14ac:dyDescent="0.2">
      <c r="B10" s="350" t="s">
        <v>200</v>
      </c>
      <c r="C10" s="351"/>
      <c r="D10" s="351"/>
      <c r="E10" s="352"/>
      <c r="F10" s="352"/>
      <c r="G10" s="352"/>
      <c r="H10" s="352"/>
      <c r="I10" s="353"/>
      <c r="J10" s="354"/>
    </row>
    <row r="11" spans="1:251" ht="20.100000000000001" customHeight="1" x14ac:dyDescent="0.2">
      <c r="B11" s="350" t="s">
        <v>201</v>
      </c>
      <c r="C11" s="351"/>
      <c r="D11" s="351"/>
      <c r="E11" s="352"/>
      <c r="F11" s="352"/>
      <c r="G11" s="352"/>
      <c r="H11" s="352"/>
      <c r="I11" s="353"/>
      <c r="J11" s="354"/>
    </row>
    <row r="12" spans="1:251" ht="20.100000000000001" customHeight="1" x14ac:dyDescent="0.2">
      <c r="B12" s="350" t="s">
        <v>202</v>
      </c>
      <c r="C12" s="351"/>
      <c r="D12" s="351"/>
      <c r="E12" s="352"/>
      <c r="F12" s="352"/>
      <c r="G12" s="352"/>
      <c r="H12" s="352"/>
      <c r="I12" s="353"/>
      <c r="J12" s="354"/>
    </row>
    <row r="13" spans="1:251" ht="20.100000000000001" customHeight="1" x14ac:dyDescent="0.2">
      <c r="B13" s="350" t="s">
        <v>203</v>
      </c>
      <c r="C13" s="351"/>
      <c r="D13" s="351"/>
      <c r="E13" s="352"/>
      <c r="F13" s="352"/>
      <c r="G13" s="352"/>
      <c r="H13" s="352"/>
      <c r="I13" s="353"/>
      <c r="J13" s="354"/>
    </row>
    <row r="14" spans="1:251" ht="20.100000000000001" customHeight="1" x14ac:dyDescent="0.2">
      <c r="B14" s="350" t="s">
        <v>204</v>
      </c>
      <c r="C14" s="351"/>
      <c r="D14" s="351"/>
      <c r="E14" s="352"/>
      <c r="F14" s="352"/>
      <c r="G14" s="352"/>
      <c r="H14" s="352"/>
      <c r="I14" s="353"/>
      <c r="J14" s="354"/>
    </row>
    <row r="15" spans="1:251" ht="20.100000000000001" customHeight="1" x14ac:dyDescent="0.2">
      <c r="B15" s="350" t="s">
        <v>205</v>
      </c>
      <c r="C15" s="351"/>
      <c r="D15" s="351"/>
      <c r="E15" s="352"/>
      <c r="F15" s="352"/>
      <c r="G15" s="352"/>
      <c r="H15" s="352"/>
      <c r="I15" s="353"/>
      <c r="J15" s="354"/>
    </row>
    <row r="16" spans="1:251" ht="20.100000000000001" customHeight="1" x14ac:dyDescent="0.2">
      <c r="B16" s="350" t="s">
        <v>68</v>
      </c>
      <c r="C16" s="351"/>
      <c r="D16" s="351"/>
      <c r="E16" s="352"/>
      <c r="F16" s="352"/>
      <c r="G16" s="352"/>
      <c r="H16" s="352"/>
      <c r="I16" s="353"/>
      <c r="J16" s="354"/>
    </row>
    <row r="17" spans="2:22" ht="14.1" customHeight="1" thickBot="1" x14ac:dyDescent="0.25">
      <c r="B17" s="355"/>
      <c r="E17" s="356"/>
      <c r="F17" s="356"/>
      <c r="G17" s="356"/>
      <c r="H17" s="356"/>
      <c r="I17" s="356"/>
      <c r="J17" s="357"/>
    </row>
    <row r="18" spans="2:22" ht="14.1" customHeight="1" thickBot="1" x14ac:dyDescent="0.25">
      <c r="B18" s="358" t="s">
        <v>206</v>
      </c>
      <c r="E18" s="359">
        <f t="shared" ref="E18:J18" si="0">SUM(E8:E16)</f>
        <v>0</v>
      </c>
      <c r="F18" s="360">
        <f t="shared" si="0"/>
        <v>0</v>
      </c>
      <c r="G18" s="360">
        <f t="shared" si="0"/>
        <v>0</v>
      </c>
      <c r="H18" s="360">
        <f t="shared" si="0"/>
        <v>0</v>
      </c>
      <c r="I18" s="360">
        <f t="shared" si="0"/>
        <v>0</v>
      </c>
      <c r="J18" s="360">
        <f t="shared" si="0"/>
        <v>0</v>
      </c>
    </row>
    <row r="19" spans="2:22" ht="14.1" customHeight="1" x14ac:dyDescent="0.2">
      <c r="B19" s="358"/>
      <c r="J19" s="361"/>
    </row>
    <row r="20" spans="2:22" ht="14.1" customHeight="1" thickBot="1" x14ac:dyDescent="0.25">
      <c r="B20" s="362" t="s">
        <v>207</v>
      </c>
      <c r="C20" s="85"/>
      <c r="D20" s="1061"/>
      <c r="E20" s="1061"/>
      <c r="F20" s="363"/>
      <c r="J20" s="361"/>
    </row>
    <row r="21" spans="2:22" ht="14.1" customHeight="1" x14ac:dyDescent="0.2">
      <c r="B21" s="362"/>
      <c r="C21" s="85"/>
      <c r="J21" s="361"/>
    </row>
    <row r="22" spans="2:22" ht="14.1" customHeight="1" thickBot="1" x14ac:dyDescent="0.25">
      <c r="B22" s="362" t="s">
        <v>208</v>
      </c>
      <c r="C22" s="85"/>
      <c r="D22" s="1062"/>
      <c r="E22" s="1062"/>
      <c r="J22" s="361"/>
    </row>
    <row r="23" spans="2:22" ht="14.1" customHeight="1" x14ac:dyDescent="0.2">
      <c r="B23" s="362"/>
      <c r="C23" s="85"/>
      <c r="D23" s="85"/>
      <c r="E23" s="85"/>
      <c r="J23" s="361"/>
    </row>
    <row r="24" spans="2:22" ht="14.1" customHeight="1" thickBot="1" x14ac:dyDescent="0.25">
      <c r="B24" s="362" t="s">
        <v>1275</v>
      </c>
      <c r="C24" s="85"/>
      <c r="D24" s="1065"/>
      <c r="E24" s="1065"/>
      <c r="J24" s="361"/>
    </row>
    <row r="25" spans="2:22" ht="15" customHeight="1" thickBot="1" x14ac:dyDescent="0.25">
      <c r="B25" s="364"/>
      <c r="C25" s="135"/>
      <c r="D25" s="356"/>
      <c r="E25" s="356"/>
      <c r="F25" s="356"/>
      <c r="G25" s="356"/>
      <c r="H25" s="356"/>
      <c r="I25" s="356"/>
      <c r="J25" s="357"/>
    </row>
    <row r="26" spans="2:22" ht="15" customHeight="1" x14ac:dyDescent="0.2">
      <c r="B26" s="365"/>
      <c r="C26" s="366"/>
    </row>
    <row r="27" spans="2:22" x14ac:dyDescent="0.2">
      <c r="B27" s="333" t="s">
        <v>837</v>
      </c>
      <c r="C27" s="334"/>
      <c r="D27" s="334"/>
      <c r="E27" s="131"/>
      <c r="F27" s="334"/>
      <c r="G27" s="334"/>
      <c r="H27" s="334"/>
      <c r="I27" s="334"/>
      <c r="J27" s="334"/>
    </row>
    <row r="28" spans="2:22" ht="13.5" thickBot="1" x14ac:dyDescent="0.25">
      <c r="B28" s="133"/>
      <c r="C28" s="134" t="s">
        <v>263</v>
      </c>
      <c r="D28" s="135">
        <f>'Proj Info'!$F$6</f>
        <v>0</v>
      </c>
      <c r="E28" s="135"/>
      <c r="F28" s="135"/>
      <c r="G28" s="135"/>
      <c r="H28" s="135"/>
      <c r="I28" s="135"/>
      <c r="J28" s="135"/>
    </row>
    <row r="29" spans="2:22" x14ac:dyDescent="0.2">
      <c r="B29" s="367" t="s">
        <v>209</v>
      </c>
      <c r="C29" s="368" t="s">
        <v>210</v>
      </c>
      <c r="D29" s="368" t="s">
        <v>211</v>
      </c>
      <c r="E29" s="368" t="s">
        <v>212</v>
      </c>
      <c r="F29" s="368" t="s">
        <v>213</v>
      </c>
      <c r="G29" s="368" t="s">
        <v>214</v>
      </c>
      <c r="H29" s="368" t="s">
        <v>215</v>
      </c>
      <c r="I29" s="368"/>
      <c r="J29" s="369" t="s">
        <v>216</v>
      </c>
      <c r="K29" s="370"/>
      <c r="L29" s="371"/>
      <c r="M29" s="371"/>
      <c r="N29" s="372"/>
      <c r="O29" s="1063" t="s">
        <v>771</v>
      </c>
      <c r="P29" s="1064"/>
      <c r="Q29" s="1064"/>
      <c r="R29" s="1064"/>
      <c r="S29" s="1064"/>
      <c r="T29" s="1064"/>
      <c r="U29" s="1064"/>
      <c r="V29" s="1064"/>
    </row>
    <row r="30" spans="2:22" ht="38.25" x14ac:dyDescent="0.2">
      <c r="B30" s="373" t="s">
        <v>217</v>
      </c>
      <c r="C30" s="374" t="s">
        <v>218</v>
      </c>
      <c r="D30" s="374" t="s">
        <v>435</v>
      </c>
      <c r="E30" s="374" t="s">
        <v>219</v>
      </c>
      <c r="F30" s="375" t="s">
        <v>434</v>
      </c>
      <c r="G30" s="375" t="s">
        <v>220</v>
      </c>
      <c r="H30" s="374" t="s">
        <v>221</v>
      </c>
      <c r="I30" s="374" t="s">
        <v>1003</v>
      </c>
      <c r="J30" s="376" t="s">
        <v>222</v>
      </c>
      <c r="K30" s="377" t="s">
        <v>755</v>
      </c>
      <c r="L30" s="375" t="s">
        <v>756</v>
      </c>
      <c r="M30" s="375" t="s">
        <v>757</v>
      </c>
      <c r="N30" s="378" t="s">
        <v>758</v>
      </c>
    </row>
    <row r="31" spans="2:22" x14ac:dyDescent="0.2">
      <c r="B31" s="358"/>
      <c r="C31" s="379"/>
      <c r="D31" s="379"/>
      <c r="E31" s="379"/>
      <c r="F31" s="380" t="s">
        <v>223</v>
      </c>
      <c r="G31" s="380" t="s">
        <v>224</v>
      </c>
      <c r="H31" s="380" t="s">
        <v>1159</v>
      </c>
      <c r="I31" s="380" t="s">
        <v>1160</v>
      </c>
      <c r="J31" s="381"/>
      <c r="K31" s="365"/>
      <c r="N31" s="361"/>
      <c r="O31" s="132" t="s">
        <v>709</v>
      </c>
      <c r="P31" s="132" t="s">
        <v>1112</v>
      </c>
    </row>
    <row r="32" spans="2:22" ht="16.5" customHeight="1" x14ac:dyDescent="0.2">
      <c r="B32" s="382">
        <v>0.4</v>
      </c>
      <c r="C32" s="383"/>
      <c r="D32" s="384"/>
      <c r="E32" s="384"/>
      <c r="F32" s="385">
        <f>D32-E32</f>
        <v>0</v>
      </c>
      <c r="G32" s="385">
        <f t="shared" ref="G32:G41" si="1">C32*F32</f>
        <v>0</v>
      </c>
      <c r="H32" s="386">
        <v>0.2</v>
      </c>
      <c r="I32" s="387"/>
      <c r="J32" s="388"/>
      <c r="K32" s="389"/>
      <c r="L32" s="385">
        <f>IF(C32=0,0,$E$18)</f>
        <v>0</v>
      </c>
      <c r="M32" s="385">
        <f>K32-L32</f>
        <v>0</v>
      </c>
      <c r="N32" s="390">
        <f>F32-M32</f>
        <v>0</v>
      </c>
      <c r="O32" s="391">
        <f t="shared" ref="O32:O64" si="2">C32*D32</f>
        <v>0</v>
      </c>
      <c r="P32" s="132">
        <f>C32*J32</f>
        <v>0</v>
      </c>
    </row>
    <row r="33" spans="2:16" ht="16.5" customHeight="1" x14ac:dyDescent="0.2">
      <c r="B33" s="392">
        <v>0.4</v>
      </c>
      <c r="C33" s="383"/>
      <c r="D33" s="384"/>
      <c r="E33" s="384"/>
      <c r="F33" s="385">
        <f t="shared" ref="F33:F92" si="3">D33-E33</f>
        <v>0</v>
      </c>
      <c r="G33" s="385">
        <f t="shared" ref="G33:G39" si="4">C33*F33</f>
        <v>0</v>
      </c>
      <c r="H33" s="386">
        <v>0.3</v>
      </c>
      <c r="I33" s="387"/>
      <c r="J33" s="388"/>
      <c r="K33" s="389"/>
      <c r="L33" s="385">
        <f t="shared" ref="L33:L41" si="5">IF(C33=0,0,$E$18)</f>
        <v>0</v>
      </c>
      <c r="M33" s="385">
        <f t="shared" ref="M33:M92" si="6">K33-L33</f>
        <v>0</v>
      </c>
      <c r="N33" s="390">
        <f t="shared" ref="N33:N92" si="7">F33-M33</f>
        <v>0</v>
      </c>
      <c r="O33" s="391">
        <f t="shared" si="2"/>
        <v>0</v>
      </c>
      <c r="P33" s="132">
        <f t="shared" ref="P33:P92" si="8">C33*J33</f>
        <v>0</v>
      </c>
    </row>
    <row r="34" spans="2:16" ht="16.5" customHeight="1" x14ac:dyDescent="0.2">
      <c r="B34" s="392">
        <v>0.4</v>
      </c>
      <c r="C34" s="383"/>
      <c r="D34" s="384"/>
      <c r="E34" s="384"/>
      <c r="F34" s="385">
        <f t="shared" si="3"/>
        <v>0</v>
      </c>
      <c r="G34" s="385">
        <f t="shared" si="4"/>
        <v>0</v>
      </c>
      <c r="H34" s="386">
        <v>0.4</v>
      </c>
      <c r="I34" s="387"/>
      <c r="J34" s="388"/>
      <c r="K34" s="389"/>
      <c r="L34" s="385">
        <f t="shared" si="5"/>
        <v>0</v>
      </c>
      <c r="M34" s="385">
        <f t="shared" si="6"/>
        <v>0</v>
      </c>
      <c r="N34" s="390">
        <f t="shared" si="7"/>
        <v>0</v>
      </c>
      <c r="O34" s="391">
        <f t="shared" si="2"/>
        <v>0</v>
      </c>
      <c r="P34" s="132">
        <f t="shared" si="8"/>
        <v>0</v>
      </c>
    </row>
    <row r="35" spans="2:16" ht="16.5" customHeight="1" x14ac:dyDescent="0.2">
      <c r="B35" s="392">
        <v>0.4</v>
      </c>
      <c r="C35" s="383"/>
      <c r="D35" s="384"/>
      <c r="E35" s="384"/>
      <c r="F35" s="385">
        <f t="shared" ref="F35" si="9">D35-E35</f>
        <v>0</v>
      </c>
      <c r="G35" s="385">
        <f t="shared" ref="G35" si="10">C35*F35</f>
        <v>0</v>
      </c>
      <c r="H35" s="386" t="s">
        <v>1125</v>
      </c>
      <c r="I35" s="387"/>
      <c r="J35" s="388"/>
      <c r="K35" s="389"/>
      <c r="L35" s="385">
        <f t="shared" ref="L35" si="11">IF(C35=0,0,$E$18)</f>
        <v>0</v>
      </c>
      <c r="M35" s="385">
        <f t="shared" ref="M35" si="12">K35-L35</f>
        <v>0</v>
      </c>
      <c r="N35" s="390">
        <f t="shared" ref="N35" si="13">F35-M35</f>
        <v>0</v>
      </c>
      <c r="O35" s="391">
        <f t="shared" ref="O35" si="14">C35*D35</f>
        <v>0</v>
      </c>
      <c r="P35" s="132">
        <f t="shared" si="8"/>
        <v>0</v>
      </c>
    </row>
    <row r="36" spans="2:16" ht="16.5" customHeight="1" x14ac:dyDescent="0.2">
      <c r="B36" s="392">
        <v>0.4</v>
      </c>
      <c r="C36" s="383"/>
      <c r="D36" s="384"/>
      <c r="E36" s="384"/>
      <c r="F36" s="385">
        <f t="shared" si="3"/>
        <v>0</v>
      </c>
      <c r="G36" s="385">
        <f t="shared" si="4"/>
        <v>0</v>
      </c>
      <c r="H36" s="386">
        <v>0.5</v>
      </c>
      <c r="I36" s="387"/>
      <c r="J36" s="388"/>
      <c r="K36" s="389"/>
      <c r="L36" s="385">
        <f t="shared" si="5"/>
        <v>0</v>
      </c>
      <c r="M36" s="385">
        <f t="shared" si="6"/>
        <v>0</v>
      </c>
      <c r="N36" s="390">
        <f t="shared" si="7"/>
        <v>0</v>
      </c>
      <c r="O36" s="391">
        <f t="shared" si="2"/>
        <v>0</v>
      </c>
      <c r="P36" s="132">
        <f t="shared" si="8"/>
        <v>0</v>
      </c>
    </row>
    <row r="37" spans="2:16" ht="16.5" customHeight="1" x14ac:dyDescent="0.2">
      <c r="B37" s="392">
        <v>0.4</v>
      </c>
      <c r="C37" s="383"/>
      <c r="D37" s="384"/>
      <c r="E37" s="384"/>
      <c r="F37" s="385">
        <f t="shared" si="3"/>
        <v>0</v>
      </c>
      <c r="G37" s="385">
        <f t="shared" si="4"/>
        <v>0</v>
      </c>
      <c r="H37" s="386">
        <v>0.6</v>
      </c>
      <c r="I37" s="387"/>
      <c r="J37" s="388"/>
      <c r="K37" s="389"/>
      <c r="L37" s="385">
        <f t="shared" si="5"/>
        <v>0</v>
      </c>
      <c r="M37" s="385">
        <f t="shared" si="6"/>
        <v>0</v>
      </c>
      <c r="N37" s="390">
        <f t="shared" si="7"/>
        <v>0</v>
      </c>
      <c r="O37" s="391">
        <f t="shared" si="2"/>
        <v>0</v>
      </c>
      <c r="P37" s="132">
        <f t="shared" si="8"/>
        <v>0</v>
      </c>
    </row>
    <row r="38" spans="2:16" ht="16.5" customHeight="1" x14ac:dyDescent="0.2">
      <c r="B38" s="392">
        <v>0.4</v>
      </c>
      <c r="C38" s="383"/>
      <c r="D38" s="384"/>
      <c r="E38" s="384"/>
      <c r="F38" s="385">
        <f t="shared" si="3"/>
        <v>0</v>
      </c>
      <c r="G38" s="385">
        <f t="shared" si="4"/>
        <v>0</v>
      </c>
      <c r="H38" s="386">
        <v>0.7</v>
      </c>
      <c r="I38" s="387"/>
      <c r="J38" s="388"/>
      <c r="K38" s="389"/>
      <c r="L38" s="385">
        <f t="shared" si="5"/>
        <v>0</v>
      </c>
      <c r="M38" s="385">
        <f t="shared" si="6"/>
        <v>0</v>
      </c>
      <c r="N38" s="390">
        <f t="shared" si="7"/>
        <v>0</v>
      </c>
      <c r="O38" s="391">
        <f t="shared" si="2"/>
        <v>0</v>
      </c>
      <c r="P38" s="132">
        <f t="shared" si="8"/>
        <v>0</v>
      </c>
    </row>
    <row r="39" spans="2:16" ht="16.5" customHeight="1" x14ac:dyDescent="0.2">
      <c r="B39" s="392">
        <v>0.4</v>
      </c>
      <c r="C39" s="383"/>
      <c r="D39" s="384"/>
      <c r="E39" s="384"/>
      <c r="F39" s="385">
        <f t="shared" si="3"/>
        <v>0</v>
      </c>
      <c r="G39" s="385">
        <f t="shared" si="4"/>
        <v>0</v>
      </c>
      <c r="H39" s="386">
        <v>0.8</v>
      </c>
      <c r="I39" s="387"/>
      <c r="J39" s="388"/>
      <c r="K39" s="389"/>
      <c r="L39" s="385">
        <f t="shared" si="5"/>
        <v>0</v>
      </c>
      <c r="M39" s="385">
        <f t="shared" si="6"/>
        <v>0</v>
      </c>
      <c r="N39" s="390">
        <f t="shared" si="7"/>
        <v>0</v>
      </c>
      <c r="O39" s="391">
        <f t="shared" si="2"/>
        <v>0</v>
      </c>
      <c r="P39" s="132">
        <f t="shared" si="8"/>
        <v>0</v>
      </c>
    </row>
    <row r="40" spans="2:16" ht="16.5" customHeight="1" x14ac:dyDescent="0.2">
      <c r="B40" s="392">
        <v>0.4</v>
      </c>
      <c r="C40" s="383"/>
      <c r="D40" s="384"/>
      <c r="E40" s="393"/>
      <c r="F40" s="385">
        <f t="shared" si="3"/>
        <v>0</v>
      </c>
      <c r="G40" s="385">
        <f t="shared" si="1"/>
        <v>0</v>
      </c>
      <c r="H40" s="394"/>
      <c r="I40" s="387"/>
      <c r="J40" s="388"/>
      <c r="K40" s="389"/>
      <c r="L40" s="385">
        <f t="shared" si="5"/>
        <v>0</v>
      </c>
      <c r="M40" s="385">
        <f t="shared" si="6"/>
        <v>0</v>
      </c>
      <c r="N40" s="390">
        <f t="shared" si="7"/>
        <v>0</v>
      </c>
      <c r="O40" s="391">
        <f t="shared" si="2"/>
        <v>0</v>
      </c>
      <c r="P40" s="132">
        <f t="shared" si="8"/>
        <v>0</v>
      </c>
    </row>
    <row r="41" spans="2:16" ht="16.5" customHeight="1" x14ac:dyDescent="0.2">
      <c r="B41" s="392">
        <v>0.4</v>
      </c>
      <c r="C41" s="383"/>
      <c r="D41" s="384"/>
      <c r="E41" s="393"/>
      <c r="F41" s="385">
        <f t="shared" si="3"/>
        <v>0</v>
      </c>
      <c r="G41" s="385">
        <f t="shared" si="1"/>
        <v>0</v>
      </c>
      <c r="H41" s="394"/>
      <c r="I41" s="387"/>
      <c r="J41" s="388"/>
      <c r="K41" s="389"/>
      <c r="L41" s="385">
        <f t="shared" si="5"/>
        <v>0</v>
      </c>
      <c r="M41" s="385">
        <f t="shared" si="6"/>
        <v>0</v>
      </c>
      <c r="N41" s="390">
        <f t="shared" si="7"/>
        <v>0</v>
      </c>
      <c r="O41" s="391">
        <f t="shared" si="2"/>
        <v>0</v>
      </c>
      <c r="P41" s="132">
        <f t="shared" si="8"/>
        <v>0</v>
      </c>
    </row>
    <row r="42" spans="2:16" ht="16.5" customHeight="1" x14ac:dyDescent="0.2">
      <c r="B42" s="392">
        <v>1</v>
      </c>
      <c r="C42" s="383"/>
      <c r="D42" s="384"/>
      <c r="E42" s="384"/>
      <c r="F42" s="385">
        <f t="shared" si="3"/>
        <v>0</v>
      </c>
      <c r="G42" s="385">
        <f t="shared" ref="G42:G61" si="15">C42*F42</f>
        <v>0</v>
      </c>
      <c r="H42" s="386">
        <v>0.2</v>
      </c>
      <c r="I42" s="387"/>
      <c r="J42" s="388"/>
      <c r="K42" s="389"/>
      <c r="L42" s="385">
        <f>IF(C42=0,0,$F$18)</f>
        <v>0</v>
      </c>
      <c r="M42" s="385">
        <f t="shared" si="6"/>
        <v>0</v>
      </c>
      <c r="N42" s="390">
        <f t="shared" si="7"/>
        <v>0</v>
      </c>
      <c r="O42" s="391">
        <f t="shared" si="2"/>
        <v>0</v>
      </c>
      <c r="P42" s="132">
        <f t="shared" si="8"/>
        <v>0</v>
      </c>
    </row>
    <row r="43" spans="2:16" ht="16.5" customHeight="1" x14ac:dyDescent="0.2">
      <c r="B43" s="392">
        <v>1</v>
      </c>
      <c r="C43" s="383"/>
      <c r="D43" s="384"/>
      <c r="E43" s="384"/>
      <c r="F43" s="385">
        <f t="shared" si="3"/>
        <v>0</v>
      </c>
      <c r="G43" s="385">
        <f t="shared" si="15"/>
        <v>0</v>
      </c>
      <c r="H43" s="386">
        <v>0.3</v>
      </c>
      <c r="I43" s="387"/>
      <c r="J43" s="388"/>
      <c r="K43" s="389"/>
      <c r="L43" s="385">
        <f t="shared" ref="L43:L51" si="16">IF(C43=0,0,$F$18)</f>
        <v>0</v>
      </c>
      <c r="M43" s="385">
        <f t="shared" si="6"/>
        <v>0</v>
      </c>
      <c r="N43" s="390">
        <f t="shared" si="7"/>
        <v>0</v>
      </c>
      <c r="O43" s="391">
        <f t="shared" si="2"/>
        <v>0</v>
      </c>
      <c r="P43" s="132">
        <f t="shared" si="8"/>
        <v>0</v>
      </c>
    </row>
    <row r="44" spans="2:16" ht="16.5" customHeight="1" x14ac:dyDescent="0.2">
      <c r="B44" s="392">
        <v>1</v>
      </c>
      <c r="C44" s="383"/>
      <c r="D44" s="384"/>
      <c r="E44" s="384"/>
      <c r="F44" s="385">
        <f t="shared" ref="F44" si="17">D44-E44</f>
        <v>0</v>
      </c>
      <c r="G44" s="385">
        <f t="shared" ref="G44" si="18">C44*F44</f>
        <v>0</v>
      </c>
      <c r="H44" s="386">
        <v>0.4</v>
      </c>
      <c r="I44" s="387"/>
      <c r="J44" s="388"/>
      <c r="K44" s="389"/>
      <c r="L44" s="385">
        <f t="shared" ref="L44" si="19">IF(C44=0,0,$F$18)</f>
        <v>0</v>
      </c>
      <c r="M44" s="385">
        <f t="shared" ref="M44" si="20">K44-L44</f>
        <v>0</v>
      </c>
      <c r="N44" s="390">
        <f t="shared" ref="N44" si="21">F44-M44</f>
        <v>0</v>
      </c>
      <c r="O44" s="391">
        <f t="shared" ref="O44" si="22">C44*D44</f>
        <v>0</v>
      </c>
      <c r="P44" s="132">
        <f t="shared" si="8"/>
        <v>0</v>
      </c>
    </row>
    <row r="45" spans="2:16" ht="16.5" customHeight="1" x14ac:dyDescent="0.2">
      <c r="B45" s="392">
        <v>1</v>
      </c>
      <c r="C45" s="383"/>
      <c r="D45" s="384"/>
      <c r="E45" s="384"/>
      <c r="F45" s="385">
        <f>D45-E45</f>
        <v>0</v>
      </c>
      <c r="G45" s="385">
        <f>C45*F45</f>
        <v>0</v>
      </c>
      <c r="H45" s="386" t="s">
        <v>1125</v>
      </c>
      <c r="I45" s="387"/>
      <c r="J45" s="388"/>
      <c r="K45" s="389"/>
      <c r="L45" s="385">
        <f>IF(C45=0,0,$F$18)</f>
        <v>0</v>
      </c>
      <c r="M45" s="385">
        <f>K45-L45</f>
        <v>0</v>
      </c>
      <c r="N45" s="390">
        <f>F45-M45</f>
        <v>0</v>
      </c>
      <c r="O45" s="391">
        <f>C45*D45</f>
        <v>0</v>
      </c>
      <c r="P45" s="132">
        <f>C45*J45</f>
        <v>0</v>
      </c>
    </row>
    <row r="46" spans="2:16" ht="16.5" customHeight="1" x14ac:dyDescent="0.2">
      <c r="B46" s="392">
        <v>1</v>
      </c>
      <c r="C46" s="383"/>
      <c r="D46" s="384"/>
      <c r="E46" s="384"/>
      <c r="F46" s="385">
        <f t="shared" si="3"/>
        <v>0</v>
      </c>
      <c r="G46" s="385">
        <f t="shared" si="15"/>
        <v>0</v>
      </c>
      <c r="H46" s="386">
        <v>0.5</v>
      </c>
      <c r="I46" s="387"/>
      <c r="J46" s="388"/>
      <c r="K46" s="389"/>
      <c r="L46" s="385">
        <f t="shared" si="16"/>
        <v>0</v>
      </c>
      <c r="M46" s="385">
        <f t="shared" si="6"/>
        <v>0</v>
      </c>
      <c r="N46" s="390">
        <f t="shared" si="7"/>
        <v>0</v>
      </c>
      <c r="O46" s="391">
        <f t="shared" si="2"/>
        <v>0</v>
      </c>
      <c r="P46" s="132">
        <f t="shared" si="8"/>
        <v>0</v>
      </c>
    </row>
    <row r="47" spans="2:16" ht="16.5" customHeight="1" x14ac:dyDescent="0.2">
      <c r="B47" s="392">
        <v>1</v>
      </c>
      <c r="C47" s="383"/>
      <c r="D47" s="384"/>
      <c r="E47" s="384"/>
      <c r="F47" s="385">
        <f t="shared" si="3"/>
        <v>0</v>
      </c>
      <c r="G47" s="385">
        <f t="shared" si="15"/>
        <v>0</v>
      </c>
      <c r="H47" s="386">
        <v>0.6</v>
      </c>
      <c r="I47" s="387"/>
      <c r="J47" s="388"/>
      <c r="K47" s="389"/>
      <c r="L47" s="385">
        <f t="shared" si="16"/>
        <v>0</v>
      </c>
      <c r="M47" s="385">
        <f t="shared" si="6"/>
        <v>0</v>
      </c>
      <c r="N47" s="390">
        <f t="shared" si="7"/>
        <v>0</v>
      </c>
      <c r="O47" s="391">
        <f t="shared" si="2"/>
        <v>0</v>
      </c>
      <c r="P47" s="132">
        <f t="shared" si="8"/>
        <v>0</v>
      </c>
    </row>
    <row r="48" spans="2:16" ht="16.5" customHeight="1" x14ac:dyDescent="0.2">
      <c r="B48" s="392">
        <v>1</v>
      </c>
      <c r="C48" s="383"/>
      <c r="D48" s="384"/>
      <c r="E48" s="384"/>
      <c r="F48" s="385">
        <f t="shared" si="3"/>
        <v>0</v>
      </c>
      <c r="G48" s="385">
        <f t="shared" si="15"/>
        <v>0</v>
      </c>
      <c r="H48" s="386">
        <v>0.7</v>
      </c>
      <c r="I48" s="387"/>
      <c r="J48" s="388"/>
      <c r="K48" s="389"/>
      <c r="L48" s="385">
        <f t="shared" si="16"/>
        <v>0</v>
      </c>
      <c r="M48" s="385">
        <f t="shared" si="6"/>
        <v>0</v>
      </c>
      <c r="N48" s="390">
        <f t="shared" si="7"/>
        <v>0</v>
      </c>
      <c r="O48" s="391">
        <f t="shared" si="2"/>
        <v>0</v>
      </c>
      <c r="P48" s="132">
        <f t="shared" si="8"/>
        <v>0</v>
      </c>
    </row>
    <row r="49" spans="2:16" ht="16.5" customHeight="1" x14ac:dyDescent="0.2">
      <c r="B49" s="392">
        <v>1</v>
      </c>
      <c r="C49" s="383"/>
      <c r="D49" s="384"/>
      <c r="E49" s="384"/>
      <c r="F49" s="385">
        <f t="shared" si="3"/>
        <v>0</v>
      </c>
      <c r="G49" s="385">
        <f t="shared" si="15"/>
        <v>0</v>
      </c>
      <c r="H49" s="386">
        <v>0.8</v>
      </c>
      <c r="I49" s="387"/>
      <c r="J49" s="388"/>
      <c r="K49" s="389"/>
      <c r="L49" s="385">
        <f t="shared" si="16"/>
        <v>0</v>
      </c>
      <c r="M49" s="385">
        <f t="shared" si="6"/>
        <v>0</v>
      </c>
      <c r="N49" s="390">
        <f t="shared" si="7"/>
        <v>0</v>
      </c>
      <c r="O49" s="391">
        <f t="shared" si="2"/>
        <v>0</v>
      </c>
      <c r="P49" s="132">
        <f t="shared" si="8"/>
        <v>0</v>
      </c>
    </row>
    <row r="50" spans="2:16" ht="16.5" customHeight="1" x14ac:dyDescent="0.2">
      <c r="B50" s="392">
        <v>1</v>
      </c>
      <c r="C50" s="383"/>
      <c r="D50" s="384"/>
      <c r="E50" s="393"/>
      <c r="F50" s="385">
        <f t="shared" si="3"/>
        <v>0</v>
      </c>
      <c r="G50" s="385">
        <f t="shared" si="15"/>
        <v>0</v>
      </c>
      <c r="H50" s="394"/>
      <c r="I50" s="387"/>
      <c r="J50" s="388"/>
      <c r="K50" s="389"/>
      <c r="L50" s="385">
        <f t="shared" si="16"/>
        <v>0</v>
      </c>
      <c r="M50" s="385">
        <f t="shared" si="6"/>
        <v>0</v>
      </c>
      <c r="N50" s="390">
        <f t="shared" si="7"/>
        <v>0</v>
      </c>
      <c r="O50" s="391">
        <f t="shared" si="2"/>
        <v>0</v>
      </c>
      <c r="P50" s="132">
        <f t="shared" si="8"/>
        <v>0</v>
      </c>
    </row>
    <row r="51" spans="2:16" ht="16.5" customHeight="1" x14ac:dyDescent="0.2">
      <c r="B51" s="392">
        <v>1</v>
      </c>
      <c r="C51" s="383"/>
      <c r="D51" s="384"/>
      <c r="E51" s="393"/>
      <c r="F51" s="385">
        <f t="shared" si="3"/>
        <v>0</v>
      </c>
      <c r="G51" s="385">
        <f t="shared" si="15"/>
        <v>0</v>
      </c>
      <c r="H51" s="394"/>
      <c r="I51" s="387"/>
      <c r="J51" s="388"/>
      <c r="K51" s="389"/>
      <c r="L51" s="385">
        <f t="shared" si="16"/>
        <v>0</v>
      </c>
      <c r="M51" s="385">
        <f t="shared" si="6"/>
        <v>0</v>
      </c>
      <c r="N51" s="390">
        <f t="shared" si="7"/>
        <v>0</v>
      </c>
      <c r="O51" s="391">
        <f t="shared" si="2"/>
        <v>0</v>
      </c>
      <c r="P51" s="132">
        <f t="shared" si="8"/>
        <v>0</v>
      </c>
    </row>
    <row r="52" spans="2:16" ht="16.5" customHeight="1" x14ac:dyDescent="0.2">
      <c r="B52" s="382">
        <v>2</v>
      </c>
      <c r="C52" s="383"/>
      <c r="D52" s="384"/>
      <c r="E52" s="384"/>
      <c r="F52" s="385">
        <f t="shared" si="3"/>
        <v>0</v>
      </c>
      <c r="G52" s="385">
        <f t="shared" si="15"/>
        <v>0</v>
      </c>
      <c r="H52" s="386">
        <v>0.2</v>
      </c>
      <c r="I52" s="387"/>
      <c r="J52" s="388"/>
      <c r="K52" s="389"/>
      <c r="L52" s="385">
        <f>IF(C52=0,0,$G$18)</f>
        <v>0</v>
      </c>
      <c r="M52" s="385">
        <f t="shared" si="6"/>
        <v>0</v>
      </c>
      <c r="N52" s="390">
        <f t="shared" si="7"/>
        <v>0</v>
      </c>
      <c r="O52" s="391">
        <f t="shared" si="2"/>
        <v>0</v>
      </c>
      <c r="P52" s="132">
        <f t="shared" si="8"/>
        <v>0</v>
      </c>
    </row>
    <row r="53" spans="2:16" ht="16.5" customHeight="1" x14ac:dyDescent="0.2">
      <c r="B53" s="382">
        <v>2</v>
      </c>
      <c r="C53" s="383"/>
      <c r="D53" s="384"/>
      <c r="E53" s="384"/>
      <c r="F53" s="385">
        <f t="shared" si="3"/>
        <v>0</v>
      </c>
      <c r="G53" s="385">
        <f t="shared" si="15"/>
        <v>0</v>
      </c>
      <c r="H53" s="386">
        <v>0.3</v>
      </c>
      <c r="I53" s="387"/>
      <c r="J53" s="388"/>
      <c r="K53" s="389"/>
      <c r="L53" s="385">
        <f t="shared" ref="L53:L61" si="23">IF(C53=0,0,$G$18)</f>
        <v>0</v>
      </c>
      <c r="M53" s="385">
        <f t="shared" si="6"/>
        <v>0</v>
      </c>
      <c r="N53" s="390">
        <f t="shared" si="7"/>
        <v>0</v>
      </c>
      <c r="O53" s="391">
        <f t="shared" si="2"/>
        <v>0</v>
      </c>
      <c r="P53" s="132">
        <f t="shared" si="8"/>
        <v>0</v>
      </c>
    </row>
    <row r="54" spans="2:16" ht="16.5" customHeight="1" x14ac:dyDescent="0.2">
      <c r="B54" s="382">
        <v>2</v>
      </c>
      <c r="C54" s="383"/>
      <c r="D54" s="384"/>
      <c r="E54" s="384"/>
      <c r="F54" s="385">
        <f t="shared" si="3"/>
        <v>0</v>
      </c>
      <c r="G54" s="385">
        <f t="shared" si="15"/>
        <v>0</v>
      </c>
      <c r="H54" s="386">
        <v>0.4</v>
      </c>
      <c r="I54" s="387"/>
      <c r="J54" s="388"/>
      <c r="K54" s="389"/>
      <c r="L54" s="385">
        <f t="shared" si="23"/>
        <v>0</v>
      </c>
      <c r="M54" s="385">
        <f t="shared" si="6"/>
        <v>0</v>
      </c>
      <c r="N54" s="390">
        <f t="shared" si="7"/>
        <v>0</v>
      </c>
      <c r="O54" s="391">
        <f t="shared" si="2"/>
        <v>0</v>
      </c>
      <c r="P54" s="132">
        <f t="shared" si="8"/>
        <v>0</v>
      </c>
    </row>
    <row r="55" spans="2:16" ht="16.5" customHeight="1" x14ac:dyDescent="0.2">
      <c r="B55" s="382">
        <v>2</v>
      </c>
      <c r="C55" s="383"/>
      <c r="D55" s="384"/>
      <c r="E55" s="384"/>
      <c r="F55" s="385">
        <f t="shared" ref="F55" si="24">D55-E55</f>
        <v>0</v>
      </c>
      <c r="G55" s="385">
        <f t="shared" ref="G55" si="25">C55*F55</f>
        <v>0</v>
      </c>
      <c r="H55" s="386" t="s">
        <v>1125</v>
      </c>
      <c r="I55" s="387"/>
      <c r="J55" s="388"/>
      <c r="K55" s="389"/>
      <c r="L55" s="385">
        <f t="shared" ref="L55" si="26">IF(C55=0,0,$G$18)</f>
        <v>0</v>
      </c>
      <c r="M55" s="385">
        <f t="shared" ref="M55" si="27">K55-L55</f>
        <v>0</v>
      </c>
      <c r="N55" s="390">
        <f t="shared" ref="N55" si="28">F55-M55</f>
        <v>0</v>
      </c>
      <c r="O55" s="391">
        <f t="shared" ref="O55" si="29">C55*D55</f>
        <v>0</v>
      </c>
      <c r="P55" s="132">
        <f t="shared" si="8"/>
        <v>0</v>
      </c>
    </row>
    <row r="56" spans="2:16" ht="16.5" customHeight="1" x14ac:dyDescent="0.2">
      <c r="B56" s="382">
        <v>2</v>
      </c>
      <c r="C56" s="383"/>
      <c r="D56" s="384"/>
      <c r="E56" s="384"/>
      <c r="F56" s="385">
        <f t="shared" si="3"/>
        <v>0</v>
      </c>
      <c r="G56" s="385">
        <f t="shared" si="15"/>
        <v>0</v>
      </c>
      <c r="H56" s="386">
        <v>0.5</v>
      </c>
      <c r="I56" s="387"/>
      <c r="J56" s="388"/>
      <c r="K56" s="389"/>
      <c r="L56" s="385">
        <f t="shared" si="23"/>
        <v>0</v>
      </c>
      <c r="M56" s="385">
        <f t="shared" si="6"/>
        <v>0</v>
      </c>
      <c r="N56" s="390">
        <f t="shared" si="7"/>
        <v>0</v>
      </c>
      <c r="O56" s="391">
        <f t="shared" si="2"/>
        <v>0</v>
      </c>
      <c r="P56" s="132">
        <f t="shared" si="8"/>
        <v>0</v>
      </c>
    </row>
    <row r="57" spans="2:16" ht="16.5" customHeight="1" x14ac:dyDescent="0.2">
      <c r="B57" s="382">
        <v>2</v>
      </c>
      <c r="C57" s="383"/>
      <c r="D57" s="384"/>
      <c r="E57" s="384"/>
      <c r="F57" s="385">
        <f t="shared" si="3"/>
        <v>0</v>
      </c>
      <c r="G57" s="385">
        <f t="shared" si="15"/>
        <v>0</v>
      </c>
      <c r="H57" s="386">
        <v>0.6</v>
      </c>
      <c r="I57" s="387"/>
      <c r="J57" s="388"/>
      <c r="K57" s="389"/>
      <c r="L57" s="385">
        <f t="shared" si="23"/>
        <v>0</v>
      </c>
      <c r="M57" s="385">
        <f t="shared" si="6"/>
        <v>0</v>
      </c>
      <c r="N57" s="390">
        <f t="shared" si="7"/>
        <v>0</v>
      </c>
      <c r="O57" s="391">
        <f t="shared" si="2"/>
        <v>0</v>
      </c>
      <c r="P57" s="132">
        <f t="shared" si="8"/>
        <v>0</v>
      </c>
    </row>
    <row r="58" spans="2:16" ht="16.5" customHeight="1" x14ac:dyDescent="0.2">
      <c r="B58" s="382">
        <v>2</v>
      </c>
      <c r="C58" s="383"/>
      <c r="D58" s="384"/>
      <c r="E58" s="384"/>
      <c r="F58" s="385">
        <f t="shared" si="3"/>
        <v>0</v>
      </c>
      <c r="G58" s="385">
        <f t="shared" si="15"/>
        <v>0</v>
      </c>
      <c r="H58" s="386">
        <v>0.7</v>
      </c>
      <c r="I58" s="387"/>
      <c r="J58" s="388"/>
      <c r="K58" s="389"/>
      <c r="L58" s="385">
        <f t="shared" si="23"/>
        <v>0</v>
      </c>
      <c r="M58" s="385">
        <f t="shared" si="6"/>
        <v>0</v>
      </c>
      <c r="N58" s="390">
        <f t="shared" si="7"/>
        <v>0</v>
      </c>
      <c r="O58" s="391">
        <f t="shared" si="2"/>
        <v>0</v>
      </c>
      <c r="P58" s="132">
        <f t="shared" si="8"/>
        <v>0</v>
      </c>
    </row>
    <row r="59" spans="2:16" ht="16.5" customHeight="1" x14ac:dyDescent="0.2">
      <c r="B59" s="382">
        <v>2</v>
      </c>
      <c r="C59" s="383"/>
      <c r="D59" s="384"/>
      <c r="E59" s="384"/>
      <c r="F59" s="385">
        <f t="shared" si="3"/>
        <v>0</v>
      </c>
      <c r="G59" s="385">
        <f t="shared" si="15"/>
        <v>0</v>
      </c>
      <c r="H59" s="386">
        <v>0.8</v>
      </c>
      <c r="I59" s="387"/>
      <c r="J59" s="388"/>
      <c r="K59" s="389"/>
      <c r="L59" s="385">
        <f t="shared" si="23"/>
        <v>0</v>
      </c>
      <c r="M59" s="385">
        <f t="shared" si="6"/>
        <v>0</v>
      </c>
      <c r="N59" s="390">
        <f t="shared" si="7"/>
        <v>0</v>
      </c>
      <c r="O59" s="391">
        <f t="shared" si="2"/>
        <v>0</v>
      </c>
      <c r="P59" s="132">
        <f t="shared" si="8"/>
        <v>0</v>
      </c>
    </row>
    <row r="60" spans="2:16" ht="16.5" customHeight="1" x14ac:dyDescent="0.2">
      <c r="B60" s="382">
        <v>2</v>
      </c>
      <c r="C60" s="383"/>
      <c r="D60" s="384"/>
      <c r="E60" s="393"/>
      <c r="F60" s="385">
        <f t="shared" si="3"/>
        <v>0</v>
      </c>
      <c r="G60" s="385">
        <f t="shared" si="15"/>
        <v>0</v>
      </c>
      <c r="H60" s="394"/>
      <c r="I60" s="387"/>
      <c r="J60" s="388"/>
      <c r="K60" s="389"/>
      <c r="L60" s="385">
        <f t="shared" si="23"/>
        <v>0</v>
      </c>
      <c r="M60" s="385">
        <f t="shared" si="6"/>
        <v>0</v>
      </c>
      <c r="N60" s="390">
        <f t="shared" si="7"/>
        <v>0</v>
      </c>
      <c r="O60" s="391">
        <f t="shared" si="2"/>
        <v>0</v>
      </c>
      <c r="P60" s="132">
        <f t="shared" si="8"/>
        <v>0</v>
      </c>
    </row>
    <row r="61" spans="2:16" ht="16.5" customHeight="1" x14ac:dyDescent="0.2">
      <c r="B61" s="382">
        <v>2</v>
      </c>
      <c r="C61" s="383"/>
      <c r="D61" s="384"/>
      <c r="E61" s="393"/>
      <c r="F61" s="385">
        <f t="shared" si="3"/>
        <v>0</v>
      </c>
      <c r="G61" s="385">
        <f t="shared" si="15"/>
        <v>0</v>
      </c>
      <c r="H61" s="394"/>
      <c r="I61" s="387"/>
      <c r="J61" s="388"/>
      <c r="K61" s="389"/>
      <c r="L61" s="385">
        <f t="shared" si="23"/>
        <v>0</v>
      </c>
      <c r="M61" s="385">
        <f t="shared" si="6"/>
        <v>0</v>
      </c>
      <c r="N61" s="390">
        <f t="shared" si="7"/>
        <v>0</v>
      </c>
      <c r="O61" s="391">
        <f t="shared" si="2"/>
        <v>0</v>
      </c>
      <c r="P61" s="132">
        <f t="shared" si="8"/>
        <v>0</v>
      </c>
    </row>
    <row r="62" spans="2:16" ht="16.5" customHeight="1" x14ac:dyDescent="0.2">
      <c r="B62" s="392">
        <v>3</v>
      </c>
      <c r="C62" s="383"/>
      <c r="D62" s="384"/>
      <c r="E62" s="384"/>
      <c r="F62" s="385">
        <f t="shared" si="3"/>
        <v>0</v>
      </c>
      <c r="G62" s="385">
        <f t="shared" ref="G62:G92" si="30">C62*F62</f>
        <v>0</v>
      </c>
      <c r="H62" s="386">
        <v>0.2</v>
      </c>
      <c r="I62" s="387"/>
      <c r="J62" s="388"/>
      <c r="K62" s="389"/>
      <c r="L62" s="385">
        <f>IF(C62=0,0,$H$18)</f>
        <v>0</v>
      </c>
      <c r="M62" s="385">
        <f t="shared" si="6"/>
        <v>0</v>
      </c>
      <c r="N62" s="390">
        <f t="shared" si="7"/>
        <v>0</v>
      </c>
      <c r="O62" s="391">
        <f t="shared" si="2"/>
        <v>0</v>
      </c>
      <c r="P62" s="132">
        <f t="shared" si="8"/>
        <v>0</v>
      </c>
    </row>
    <row r="63" spans="2:16" ht="16.5" customHeight="1" x14ac:dyDescent="0.2">
      <c r="B63" s="392">
        <v>3</v>
      </c>
      <c r="C63" s="383"/>
      <c r="D63" s="384"/>
      <c r="E63" s="384"/>
      <c r="F63" s="385">
        <f t="shared" si="3"/>
        <v>0</v>
      </c>
      <c r="G63" s="385">
        <f t="shared" si="30"/>
        <v>0</v>
      </c>
      <c r="H63" s="386">
        <v>0.3</v>
      </c>
      <c r="I63" s="387"/>
      <c r="J63" s="388"/>
      <c r="K63" s="389"/>
      <c r="L63" s="385">
        <f t="shared" ref="L63:L71" si="31">IF(C63=0,0,$H$18)</f>
        <v>0</v>
      </c>
      <c r="M63" s="385">
        <f t="shared" si="6"/>
        <v>0</v>
      </c>
      <c r="N63" s="390">
        <f t="shared" si="7"/>
        <v>0</v>
      </c>
      <c r="O63" s="391">
        <f t="shared" si="2"/>
        <v>0</v>
      </c>
      <c r="P63" s="132">
        <f t="shared" si="8"/>
        <v>0</v>
      </c>
    </row>
    <row r="64" spans="2:16" ht="16.5" customHeight="1" x14ac:dyDescent="0.2">
      <c r="B64" s="392">
        <v>3</v>
      </c>
      <c r="C64" s="383"/>
      <c r="D64" s="384"/>
      <c r="E64" s="384"/>
      <c r="F64" s="385">
        <f t="shared" si="3"/>
        <v>0</v>
      </c>
      <c r="G64" s="385">
        <f t="shared" si="30"/>
        <v>0</v>
      </c>
      <c r="H64" s="386">
        <v>0.4</v>
      </c>
      <c r="I64" s="387"/>
      <c r="J64" s="388"/>
      <c r="K64" s="389"/>
      <c r="L64" s="385">
        <f t="shared" si="31"/>
        <v>0</v>
      </c>
      <c r="M64" s="385">
        <f t="shared" si="6"/>
        <v>0</v>
      </c>
      <c r="N64" s="390">
        <f t="shared" si="7"/>
        <v>0</v>
      </c>
      <c r="O64" s="391">
        <f t="shared" si="2"/>
        <v>0</v>
      </c>
      <c r="P64" s="132">
        <f t="shared" si="8"/>
        <v>0</v>
      </c>
    </row>
    <row r="65" spans="2:16" ht="16.5" customHeight="1" x14ac:dyDescent="0.2">
      <c r="B65" s="392">
        <v>3</v>
      </c>
      <c r="C65" s="383"/>
      <c r="D65" s="384"/>
      <c r="E65" s="384"/>
      <c r="F65" s="385">
        <f t="shared" ref="F65" si="32">D65-E65</f>
        <v>0</v>
      </c>
      <c r="G65" s="385">
        <f t="shared" ref="G65" si="33">C65*F65</f>
        <v>0</v>
      </c>
      <c r="H65" s="386" t="s">
        <v>1125</v>
      </c>
      <c r="I65" s="387"/>
      <c r="J65" s="388"/>
      <c r="K65" s="389"/>
      <c r="L65" s="385">
        <f t="shared" ref="L65" si="34">IF(C65=0,0,$H$18)</f>
        <v>0</v>
      </c>
      <c r="M65" s="385">
        <f t="shared" ref="M65" si="35">K65-L65</f>
        <v>0</v>
      </c>
      <c r="N65" s="390">
        <f t="shared" ref="N65" si="36">F65-M65</f>
        <v>0</v>
      </c>
      <c r="O65" s="391">
        <f t="shared" ref="O65" si="37">C65*D65</f>
        <v>0</v>
      </c>
      <c r="P65" s="132">
        <f t="shared" si="8"/>
        <v>0</v>
      </c>
    </row>
    <row r="66" spans="2:16" ht="16.5" customHeight="1" x14ac:dyDescent="0.2">
      <c r="B66" s="392">
        <v>3</v>
      </c>
      <c r="C66" s="383"/>
      <c r="D66" s="384"/>
      <c r="E66" s="384"/>
      <c r="F66" s="385">
        <f t="shared" si="3"/>
        <v>0</v>
      </c>
      <c r="G66" s="385">
        <f t="shared" si="30"/>
        <v>0</v>
      </c>
      <c r="H66" s="386">
        <v>0.5</v>
      </c>
      <c r="I66" s="387"/>
      <c r="J66" s="388"/>
      <c r="K66" s="389"/>
      <c r="L66" s="385">
        <f t="shared" si="31"/>
        <v>0</v>
      </c>
      <c r="M66" s="385">
        <f t="shared" si="6"/>
        <v>0</v>
      </c>
      <c r="N66" s="390">
        <f t="shared" si="7"/>
        <v>0</v>
      </c>
      <c r="O66" s="391">
        <f t="shared" ref="O66:O92" si="38">C66*D66</f>
        <v>0</v>
      </c>
      <c r="P66" s="132">
        <f t="shared" si="8"/>
        <v>0</v>
      </c>
    </row>
    <row r="67" spans="2:16" ht="16.5" customHeight="1" x14ac:dyDescent="0.2">
      <c r="B67" s="392">
        <v>3</v>
      </c>
      <c r="C67" s="383"/>
      <c r="D67" s="384"/>
      <c r="E67" s="384"/>
      <c r="F67" s="385">
        <f t="shared" si="3"/>
        <v>0</v>
      </c>
      <c r="G67" s="385">
        <f t="shared" si="30"/>
        <v>0</v>
      </c>
      <c r="H67" s="386">
        <v>0.6</v>
      </c>
      <c r="I67" s="387"/>
      <c r="J67" s="388"/>
      <c r="K67" s="389"/>
      <c r="L67" s="385">
        <f t="shared" si="31"/>
        <v>0</v>
      </c>
      <c r="M67" s="385">
        <f t="shared" si="6"/>
        <v>0</v>
      </c>
      <c r="N67" s="390">
        <f t="shared" si="7"/>
        <v>0</v>
      </c>
      <c r="O67" s="391">
        <f t="shared" si="38"/>
        <v>0</v>
      </c>
      <c r="P67" s="132">
        <f t="shared" si="8"/>
        <v>0</v>
      </c>
    </row>
    <row r="68" spans="2:16" ht="16.5" customHeight="1" x14ac:dyDescent="0.2">
      <c r="B68" s="392">
        <v>3</v>
      </c>
      <c r="C68" s="383"/>
      <c r="D68" s="384"/>
      <c r="E68" s="384"/>
      <c r="F68" s="385">
        <f t="shared" si="3"/>
        <v>0</v>
      </c>
      <c r="G68" s="385">
        <f t="shared" si="30"/>
        <v>0</v>
      </c>
      <c r="H68" s="386">
        <v>0.7</v>
      </c>
      <c r="I68" s="387"/>
      <c r="J68" s="388"/>
      <c r="K68" s="389"/>
      <c r="L68" s="385">
        <f t="shared" si="31"/>
        <v>0</v>
      </c>
      <c r="M68" s="385">
        <f t="shared" si="6"/>
        <v>0</v>
      </c>
      <c r="N68" s="390">
        <f t="shared" si="7"/>
        <v>0</v>
      </c>
      <c r="O68" s="391">
        <f t="shared" si="38"/>
        <v>0</v>
      </c>
      <c r="P68" s="132">
        <f t="shared" si="8"/>
        <v>0</v>
      </c>
    </row>
    <row r="69" spans="2:16" ht="16.5" customHeight="1" x14ac:dyDescent="0.2">
      <c r="B69" s="392">
        <v>3</v>
      </c>
      <c r="C69" s="383"/>
      <c r="D69" s="384"/>
      <c r="E69" s="384"/>
      <c r="F69" s="385">
        <f t="shared" si="3"/>
        <v>0</v>
      </c>
      <c r="G69" s="385">
        <f t="shared" si="30"/>
        <v>0</v>
      </c>
      <c r="H69" s="386">
        <v>0.8</v>
      </c>
      <c r="I69" s="387"/>
      <c r="J69" s="388"/>
      <c r="K69" s="389"/>
      <c r="L69" s="385">
        <f t="shared" si="31"/>
        <v>0</v>
      </c>
      <c r="M69" s="385">
        <f t="shared" si="6"/>
        <v>0</v>
      </c>
      <c r="N69" s="390">
        <f t="shared" si="7"/>
        <v>0</v>
      </c>
      <c r="O69" s="391">
        <f t="shared" si="38"/>
        <v>0</v>
      </c>
      <c r="P69" s="132">
        <f t="shared" si="8"/>
        <v>0</v>
      </c>
    </row>
    <row r="70" spans="2:16" ht="16.5" customHeight="1" x14ac:dyDescent="0.2">
      <c r="B70" s="392">
        <v>3</v>
      </c>
      <c r="C70" s="383"/>
      <c r="D70" s="384"/>
      <c r="E70" s="393"/>
      <c r="F70" s="385">
        <f t="shared" si="3"/>
        <v>0</v>
      </c>
      <c r="G70" s="385">
        <f t="shared" si="30"/>
        <v>0</v>
      </c>
      <c r="H70" s="394"/>
      <c r="I70" s="387"/>
      <c r="J70" s="388"/>
      <c r="K70" s="389"/>
      <c r="L70" s="385">
        <f t="shared" si="31"/>
        <v>0</v>
      </c>
      <c r="M70" s="385">
        <f t="shared" si="6"/>
        <v>0</v>
      </c>
      <c r="N70" s="390">
        <f t="shared" si="7"/>
        <v>0</v>
      </c>
      <c r="O70" s="391">
        <f t="shared" si="38"/>
        <v>0</v>
      </c>
      <c r="P70" s="132">
        <f t="shared" si="8"/>
        <v>0</v>
      </c>
    </row>
    <row r="71" spans="2:16" ht="16.5" customHeight="1" x14ac:dyDescent="0.2">
      <c r="B71" s="392">
        <v>3</v>
      </c>
      <c r="C71" s="383"/>
      <c r="D71" s="384"/>
      <c r="E71" s="393"/>
      <c r="F71" s="385">
        <f t="shared" si="3"/>
        <v>0</v>
      </c>
      <c r="G71" s="385">
        <f t="shared" si="30"/>
        <v>0</v>
      </c>
      <c r="H71" s="394"/>
      <c r="I71" s="387"/>
      <c r="J71" s="388"/>
      <c r="K71" s="389"/>
      <c r="L71" s="385">
        <f t="shared" si="31"/>
        <v>0</v>
      </c>
      <c r="M71" s="385">
        <f t="shared" si="6"/>
        <v>0</v>
      </c>
      <c r="N71" s="390">
        <f t="shared" si="7"/>
        <v>0</v>
      </c>
      <c r="O71" s="391">
        <f t="shared" si="38"/>
        <v>0</v>
      </c>
      <c r="P71" s="132">
        <f t="shared" si="8"/>
        <v>0</v>
      </c>
    </row>
    <row r="72" spans="2:16" ht="16.5" customHeight="1" x14ac:dyDescent="0.2">
      <c r="B72" s="382">
        <v>4</v>
      </c>
      <c r="C72" s="383"/>
      <c r="D72" s="384"/>
      <c r="E72" s="384"/>
      <c r="F72" s="385">
        <f t="shared" si="3"/>
        <v>0</v>
      </c>
      <c r="G72" s="385">
        <f t="shared" si="30"/>
        <v>0</v>
      </c>
      <c r="H72" s="386">
        <v>0.2</v>
      </c>
      <c r="I72" s="387"/>
      <c r="J72" s="388"/>
      <c r="K72" s="389"/>
      <c r="L72" s="385">
        <f>IF(C72=0,0,$I$18)</f>
        <v>0</v>
      </c>
      <c r="M72" s="385">
        <f t="shared" si="6"/>
        <v>0</v>
      </c>
      <c r="N72" s="390">
        <f t="shared" si="7"/>
        <v>0</v>
      </c>
      <c r="O72" s="391">
        <f t="shared" si="38"/>
        <v>0</v>
      </c>
      <c r="P72" s="132">
        <f t="shared" si="8"/>
        <v>0</v>
      </c>
    </row>
    <row r="73" spans="2:16" ht="16.5" customHeight="1" x14ac:dyDescent="0.2">
      <c r="B73" s="382">
        <v>4</v>
      </c>
      <c r="C73" s="383"/>
      <c r="D73" s="384"/>
      <c r="E73" s="384"/>
      <c r="F73" s="385">
        <f t="shared" si="3"/>
        <v>0</v>
      </c>
      <c r="G73" s="385">
        <f t="shared" si="30"/>
        <v>0</v>
      </c>
      <c r="H73" s="386">
        <v>0.3</v>
      </c>
      <c r="I73" s="387"/>
      <c r="J73" s="388"/>
      <c r="K73" s="389"/>
      <c r="L73" s="385">
        <f t="shared" ref="L73:L81" si="39">IF(C73=0,0,$I$18)</f>
        <v>0</v>
      </c>
      <c r="M73" s="385">
        <f t="shared" si="6"/>
        <v>0</v>
      </c>
      <c r="N73" s="390">
        <f t="shared" si="7"/>
        <v>0</v>
      </c>
      <c r="O73" s="391">
        <f t="shared" si="38"/>
        <v>0</v>
      </c>
      <c r="P73" s="132">
        <f t="shared" si="8"/>
        <v>0</v>
      </c>
    </row>
    <row r="74" spans="2:16" ht="16.5" customHeight="1" x14ac:dyDescent="0.2">
      <c r="B74" s="382">
        <v>4</v>
      </c>
      <c r="C74" s="383"/>
      <c r="D74" s="384"/>
      <c r="E74" s="384"/>
      <c r="F74" s="385">
        <f t="shared" si="3"/>
        <v>0</v>
      </c>
      <c r="G74" s="385">
        <f t="shared" si="30"/>
        <v>0</v>
      </c>
      <c r="H74" s="386">
        <v>0.4</v>
      </c>
      <c r="I74" s="387"/>
      <c r="J74" s="388"/>
      <c r="K74" s="389"/>
      <c r="L74" s="385">
        <f t="shared" si="39"/>
        <v>0</v>
      </c>
      <c r="M74" s="385">
        <f t="shared" si="6"/>
        <v>0</v>
      </c>
      <c r="N74" s="390">
        <f t="shared" si="7"/>
        <v>0</v>
      </c>
      <c r="O74" s="391">
        <f t="shared" si="38"/>
        <v>0</v>
      </c>
      <c r="P74" s="132">
        <f t="shared" si="8"/>
        <v>0</v>
      </c>
    </row>
    <row r="75" spans="2:16" ht="16.5" customHeight="1" x14ac:dyDescent="0.2">
      <c r="B75" s="382">
        <v>4</v>
      </c>
      <c r="C75" s="383"/>
      <c r="D75" s="384"/>
      <c r="E75" s="384"/>
      <c r="F75" s="385">
        <f t="shared" ref="F75" si="40">D75-E75</f>
        <v>0</v>
      </c>
      <c r="G75" s="385">
        <f t="shared" ref="G75" si="41">C75*F75</f>
        <v>0</v>
      </c>
      <c r="H75" s="386" t="s">
        <v>1125</v>
      </c>
      <c r="I75" s="387"/>
      <c r="J75" s="388"/>
      <c r="K75" s="389"/>
      <c r="L75" s="385">
        <f t="shared" ref="L75" si="42">IF(C75=0,0,$I$18)</f>
        <v>0</v>
      </c>
      <c r="M75" s="385">
        <f t="shared" ref="M75" si="43">K75-L75</f>
        <v>0</v>
      </c>
      <c r="N75" s="390">
        <f t="shared" ref="N75" si="44">F75-M75</f>
        <v>0</v>
      </c>
      <c r="O75" s="391">
        <f t="shared" ref="O75" si="45">C75*D75</f>
        <v>0</v>
      </c>
      <c r="P75" s="132">
        <f t="shared" si="8"/>
        <v>0</v>
      </c>
    </row>
    <row r="76" spans="2:16" ht="16.5" customHeight="1" x14ac:dyDescent="0.2">
      <c r="B76" s="382">
        <v>4</v>
      </c>
      <c r="C76" s="383"/>
      <c r="D76" s="384"/>
      <c r="E76" s="384"/>
      <c r="F76" s="385">
        <f t="shared" si="3"/>
        <v>0</v>
      </c>
      <c r="G76" s="385">
        <f t="shared" si="30"/>
        <v>0</v>
      </c>
      <c r="H76" s="386">
        <v>0.5</v>
      </c>
      <c r="I76" s="387"/>
      <c r="J76" s="388"/>
      <c r="K76" s="389"/>
      <c r="L76" s="385">
        <f t="shared" si="39"/>
        <v>0</v>
      </c>
      <c r="M76" s="385">
        <f t="shared" si="6"/>
        <v>0</v>
      </c>
      <c r="N76" s="390">
        <f t="shared" si="7"/>
        <v>0</v>
      </c>
      <c r="O76" s="391">
        <f t="shared" si="38"/>
        <v>0</v>
      </c>
      <c r="P76" s="132">
        <f t="shared" si="8"/>
        <v>0</v>
      </c>
    </row>
    <row r="77" spans="2:16" ht="16.5" customHeight="1" x14ac:dyDescent="0.2">
      <c r="B77" s="382">
        <v>4</v>
      </c>
      <c r="C77" s="383"/>
      <c r="D77" s="384"/>
      <c r="E77" s="384"/>
      <c r="F77" s="385">
        <f t="shared" si="3"/>
        <v>0</v>
      </c>
      <c r="G77" s="385">
        <f t="shared" si="30"/>
        <v>0</v>
      </c>
      <c r="H77" s="386">
        <v>0.6</v>
      </c>
      <c r="I77" s="387"/>
      <c r="J77" s="388"/>
      <c r="K77" s="389"/>
      <c r="L77" s="385">
        <f t="shared" si="39"/>
        <v>0</v>
      </c>
      <c r="M77" s="385">
        <f t="shared" si="6"/>
        <v>0</v>
      </c>
      <c r="N77" s="390">
        <f t="shared" si="7"/>
        <v>0</v>
      </c>
      <c r="O77" s="391">
        <f t="shared" si="38"/>
        <v>0</v>
      </c>
      <c r="P77" s="132">
        <f t="shared" si="8"/>
        <v>0</v>
      </c>
    </row>
    <row r="78" spans="2:16" ht="16.5" customHeight="1" x14ac:dyDescent="0.2">
      <c r="B78" s="382">
        <v>4</v>
      </c>
      <c r="C78" s="383"/>
      <c r="D78" s="384"/>
      <c r="E78" s="384"/>
      <c r="F78" s="385">
        <f t="shared" si="3"/>
        <v>0</v>
      </c>
      <c r="G78" s="385">
        <f t="shared" si="30"/>
        <v>0</v>
      </c>
      <c r="H78" s="386">
        <v>0.7</v>
      </c>
      <c r="I78" s="387"/>
      <c r="J78" s="388"/>
      <c r="K78" s="389"/>
      <c r="L78" s="385">
        <f t="shared" si="39"/>
        <v>0</v>
      </c>
      <c r="M78" s="385">
        <f t="shared" si="6"/>
        <v>0</v>
      </c>
      <c r="N78" s="390">
        <f t="shared" si="7"/>
        <v>0</v>
      </c>
      <c r="O78" s="391">
        <f t="shared" si="38"/>
        <v>0</v>
      </c>
      <c r="P78" s="132">
        <f t="shared" si="8"/>
        <v>0</v>
      </c>
    </row>
    <row r="79" spans="2:16" ht="16.5" customHeight="1" x14ac:dyDescent="0.2">
      <c r="B79" s="382">
        <v>4</v>
      </c>
      <c r="C79" s="383"/>
      <c r="D79" s="384"/>
      <c r="E79" s="384"/>
      <c r="F79" s="385">
        <f t="shared" si="3"/>
        <v>0</v>
      </c>
      <c r="G79" s="385">
        <f t="shared" si="30"/>
        <v>0</v>
      </c>
      <c r="H79" s="386">
        <v>0.8</v>
      </c>
      <c r="I79" s="387"/>
      <c r="J79" s="388"/>
      <c r="K79" s="389"/>
      <c r="L79" s="385">
        <f t="shared" si="39"/>
        <v>0</v>
      </c>
      <c r="M79" s="385">
        <f t="shared" si="6"/>
        <v>0</v>
      </c>
      <c r="N79" s="390">
        <f t="shared" si="7"/>
        <v>0</v>
      </c>
      <c r="O79" s="391">
        <f t="shared" si="38"/>
        <v>0</v>
      </c>
      <c r="P79" s="132">
        <f t="shared" si="8"/>
        <v>0</v>
      </c>
    </row>
    <row r="80" spans="2:16" ht="16.5" customHeight="1" x14ac:dyDescent="0.2">
      <c r="B80" s="382">
        <v>4</v>
      </c>
      <c r="C80" s="383"/>
      <c r="D80" s="384"/>
      <c r="E80" s="393"/>
      <c r="F80" s="385">
        <f t="shared" si="3"/>
        <v>0</v>
      </c>
      <c r="G80" s="385">
        <f t="shared" si="30"/>
        <v>0</v>
      </c>
      <c r="H80" s="394"/>
      <c r="I80" s="387"/>
      <c r="J80" s="388"/>
      <c r="K80" s="389"/>
      <c r="L80" s="385">
        <f t="shared" si="39"/>
        <v>0</v>
      </c>
      <c r="M80" s="385">
        <f t="shared" si="6"/>
        <v>0</v>
      </c>
      <c r="N80" s="390">
        <f t="shared" si="7"/>
        <v>0</v>
      </c>
      <c r="O80" s="391">
        <f t="shared" si="38"/>
        <v>0</v>
      </c>
      <c r="P80" s="132">
        <f t="shared" si="8"/>
        <v>0</v>
      </c>
    </row>
    <row r="81" spans="2:25" ht="16.5" customHeight="1" x14ac:dyDescent="0.2">
      <c r="B81" s="382">
        <v>4</v>
      </c>
      <c r="C81" s="383"/>
      <c r="D81" s="384"/>
      <c r="E81" s="393"/>
      <c r="F81" s="385">
        <f t="shared" si="3"/>
        <v>0</v>
      </c>
      <c r="G81" s="385">
        <f t="shared" si="30"/>
        <v>0</v>
      </c>
      <c r="H81" s="394"/>
      <c r="I81" s="387"/>
      <c r="J81" s="388"/>
      <c r="K81" s="389"/>
      <c r="L81" s="385">
        <f t="shared" si="39"/>
        <v>0</v>
      </c>
      <c r="M81" s="385">
        <f t="shared" si="6"/>
        <v>0</v>
      </c>
      <c r="N81" s="390">
        <f t="shared" si="7"/>
        <v>0</v>
      </c>
      <c r="O81" s="391">
        <f t="shared" si="38"/>
        <v>0</v>
      </c>
      <c r="P81" s="132">
        <f t="shared" si="8"/>
        <v>0</v>
      </c>
    </row>
    <row r="82" spans="2:25" ht="16.5" customHeight="1" x14ac:dyDescent="0.2">
      <c r="B82" s="395" t="s">
        <v>633</v>
      </c>
      <c r="C82" s="383"/>
      <c r="D82" s="384"/>
      <c r="E82" s="384"/>
      <c r="F82" s="385">
        <f t="shared" si="3"/>
        <v>0</v>
      </c>
      <c r="G82" s="385">
        <f t="shared" si="30"/>
        <v>0</v>
      </c>
      <c r="H82" s="386">
        <v>0.2</v>
      </c>
      <c r="I82" s="387"/>
      <c r="J82" s="388"/>
      <c r="K82" s="389"/>
      <c r="L82" s="385">
        <f>IF(C82=0,0,$J$18)</f>
        <v>0</v>
      </c>
      <c r="M82" s="385">
        <f t="shared" si="6"/>
        <v>0</v>
      </c>
      <c r="N82" s="390">
        <f t="shared" si="7"/>
        <v>0</v>
      </c>
      <c r="O82" s="391">
        <f t="shared" si="38"/>
        <v>0</v>
      </c>
      <c r="P82" s="132">
        <f t="shared" si="8"/>
        <v>0</v>
      </c>
    </row>
    <row r="83" spans="2:25" ht="16.5" customHeight="1" x14ac:dyDescent="0.2">
      <c r="B83" s="395" t="s">
        <v>633</v>
      </c>
      <c r="C83" s="383"/>
      <c r="D83" s="384"/>
      <c r="E83" s="384"/>
      <c r="F83" s="385">
        <f t="shared" si="3"/>
        <v>0</v>
      </c>
      <c r="G83" s="385">
        <f t="shared" si="30"/>
        <v>0</v>
      </c>
      <c r="H83" s="386">
        <v>0.3</v>
      </c>
      <c r="I83" s="387"/>
      <c r="J83" s="388"/>
      <c r="K83" s="389"/>
      <c r="L83" s="385">
        <f t="shared" ref="L83:L92" si="46">IF(C83=0,0,$J$18)</f>
        <v>0</v>
      </c>
      <c r="M83" s="385">
        <f t="shared" si="6"/>
        <v>0</v>
      </c>
      <c r="N83" s="390">
        <f t="shared" si="7"/>
        <v>0</v>
      </c>
      <c r="O83" s="391">
        <f t="shared" si="38"/>
        <v>0</v>
      </c>
      <c r="P83" s="132">
        <f t="shared" si="8"/>
        <v>0</v>
      </c>
    </row>
    <row r="84" spans="2:25" ht="16.5" customHeight="1" x14ac:dyDescent="0.2">
      <c r="B84" s="395" t="s">
        <v>633</v>
      </c>
      <c r="C84" s="383"/>
      <c r="D84" s="384"/>
      <c r="E84" s="384"/>
      <c r="F84" s="385">
        <f t="shared" si="3"/>
        <v>0</v>
      </c>
      <c r="G84" s="385">
        <f t="shared" si="30"/>
        <v>0</v>
      </c>
      <c r="H84" s="386">
        <v>0.4</v>
      </c>
      <c r="I84" s="387"/>
      <c r="J84" s="388"/>
      <c r="K84" s="389"/>
      <c r="L84" s="385">
        <f t="shared" si="46"/>
        <v>0</v>
      </c>
      <c r="M84" s="385">
        <f t="shared" si="6"/>
        <v>0</v>
      </c>
      <c r="N84" s="390">
        <f t="shared" si="7"/>
        <v>0</v>
      </c>
      <c r="O84" s="391">
        <f t="shared" si="38"/>
        <v>0</v>
      </c>
      <c r="P84" s="132">
        <f t="shared" si="8"/>
        <v>0</v>
      </c>
    </row>
    <row r="85" spans="2:25" ht="16.5" customHeight="1" x14ac:dyDescent="0.2">
      <c r="B85" s="395" t="s">
        <v>633</v>
      </c>
      <c r="C85" s="383"/>
      <c r="D85" s="384"/>
      <c r="E85" s="384"/>
      <c r="F85" s="385">
        <f t="shared" ref="F85" si="47">D85-E85</f>
        <v>0</v>
      </c>
      <c r="G85" s="385">
        <f t="shared" ref="G85" si="48">C85*F85</f>
        <v>0</v>
      </c>
      <c r="H85" s="386" t="s">
        <v>1125</v>
      </c>
      <c r="I85" s="387"/>
      <c r="J85" s="388"/>
      <c r="K85" s="389"/>
      <c r="L85" s="385">
        <f t="shared" ref="L85" si="49">IF(C85=0,0,$J$18)</f>
        <v>0</v>
      </c>
      <c r="M85" s="385">
        <f t="shared" ref="M85" si="50">K85-L85</f>
        <v>0</v>
      </c>
      <c r="N85" s="390">
        <f t="shared" ref="N85" si="51">F85-M85</f>
        <v>0</v>
      </c>
      <c r="O85" s="391">
        <f t="shared" ref="O85" si="52">C85*D85</f>
        <v>0</v>
      </c>
      <c r="P85" s="132">
        <f t="shared" si="8"/>
        <v>0</v>
      </c>
    </row>
    <row r="86" spans="2:25" ht="16.5" customHeight="1" x14ac:dyDescent="0.2">
      <c r="B86" s="395" t="s">
        <v>633</v>
      </c>
      <c r="C86" s="383"/>
      <c r="D86" s="384"/>
      <c r="E86" s="384"/>
      <c r="F86" s="385">
        <f t="shared" si="3"/>
        <v>0</v>
      </c>
      <c r="G86" s="385">
        <f t="shared" si="30"/>
        <v>0</v>
      </c>
      <c r="H86" s="386">
        <v>0.5</v>
      </c>
      <c r="I86" s="387"/>
      <c r="J86" s="388"/>
      <c r="K86" s="389"/>
      <c r="L86" s="385">
        <f t="shared" si="46"/>
        <v>0</v>
      </c>
      <c r="M86" s="385">
        <f t="shared" si="6"/>
        <v>0</v>
      </c>
      <c r="N86" s="390">
        <f t="shared" si="7"/>
        <v>0</v>
      </c>
      <c r="O86" s="391">
        <f t="shared" si="38"/>
        <v>0</v>
      </c>
      <c r="P86" s="132">
        <f t="shared" si="8"/>
        <v>0</v>
      </c>
    </row>
    <row r="87" spans="2:25" ht="16.5" customHeight="1" x14ac:dyDescent="0.2">
      <c r="B87" s="395" t="s">
        <v>633</v>
      </c>
      <c r="C87" s="383"/>
      <c r="D87" s="384"/>
      <c r="E87" s="384"/>
      <c r="F87" s="385">
        <f t="shared" si="3"/>
        <v>0</v>
      </c>
      <c r="G87" s="385">
        <f t="shared" si="30"/>
        <v>0</v>
      </c>
      <c r="H87" s="386">
        <v>0.6</v>
      </c>
      <c r="I87" s="387"/>
      <c r="J87" s="388"/>
      <c r="K87" s="389"/>
      <c r="L87" s="385">
        <f t="shared" si="46"/>
        <v>0</v>
      </c>
      <c r="M87" s="385">
        <f t="shared" si="6"/>
        <v>0</v>
      </c>
      <c r="N87" s="390">
        <f t="shared" si="7"/>
        <v>0</v>
      </c>
      <c r="O87" s="391">
        <f t="shared" si="38"/>
        <v>0</v>
      </c>
      <c r="P87" s="132">
        <f t="shared" si="8"/>
        <v>0</v>
      </c>
    </row>
    <row r="88" spans="2:25" ht="16.5" customHeight="1" x14ac:dyDescent="0.2">
      <c r="B88" s="395" t="s">
        <v>633</v>
      </c>
      <c r="C88" s="383"/>
      <c r="D88" s="384"/>
      <c r="E88" s="384"/>
      <c r="F88" s="385">
        <f t="shared" si="3"/>
        <v>0</v>
      </c>
      <c r="G88" s="385">
        <f t="shared" si="30"/>
        <v>0</v>
      </c>
      <c r="H88" s="386">
        <v>0.7</v>
      </c>
      <c r="I88" s="387"/>
      <c r="J88" s="388"/>
      <c r="K88" s="389"/>
      <c r="L88" s="385">
        <f t="shared" si="46"/>
        <v>0</v>
      </c>
      <c r="M88" s="385">
        <f t="shared" si="6"/>
        <v>0</v>
      </c>
      <c r="N88" s="390">
        <f t="shared" si="7"/>
        <v>0</v>
      </c>
      <c r="O88" s="391">
        <f t="shared" si="38"/>
        <v>0</v>
      </c>
      <c r="P88" s="132">
        <f t="shared" si="8"/>
        <v>0</v>
      </c>
    </row>
    <row r="89" spans="2:25" ht="16.5" customHeight="1" x14ac:dyDescent="0.2">
      <c r="B89" s="395" t="s">
        <v>633</v>
      </c>
      <c r="C89" s="383"/>
      <c r="D89" s="384"/>
      <c r="E89" s="384"/>
      <c r="F89" s="385">
        <f t="shared" si="3"/>
        <v>0</v>
      </c>
      <c r="G89" s="385">
        <f t="shared" si="30"/>
        <v>0</v>
      </c>
      <c r="H89" s="386">
        <v>0.8</v>
      </c>
      <c r="I89" s="387"/>
      <c r="J89" s="388"/>
      <c r="K89" s="389"/>
      <c r="L89" s="385">
        <f t="shared" si="46"/>
        <v>0</v>
      </c>
      <c r="M89" s="385">
        <f t="shared" si="6"/>
        <v>0</v>
      </c>
      <c r="N89" s="390">
        <f t="shared" si="7"/>
        <v>0</v>
      </c>
      <c r="O89" s="391">
        <f t="shared" si="38"/>
        <v>0</v>
      </c>
      <c r="P89" s="132">
        <f t="shared" si="8"/>
        <v>0</v>
      </c>
    </row>
    <row r="90" spans="2:25" ht="16.5" customHeight="1" x14ac:dyDescent="0.2">
      <c r="B90" s="396" t="s">
        <v>633</v>
      </c>
      <c r="C90" s="383"/>
      <c r="D90" s="384"/>
      <c r="E90" s="393"/>
      <c r="F90" s="385">
        <f t="shared" si="3"/>
        <v>0</v>
      </c>
      <c r="G90" s="385">
        <f t="shared" si="30"/>
        <v>0</v>
      </c>
      <c r="H90" s="394"/>
      <c r="I90" s="387"/>
      <c r="J90" s="388"/>
      <c r="K90" s="389"/>
      <c r="L90" s="385">
        <f t="shared" si="46"/>
        <v>0</v>
      </c>
      <c r="M90" s="385">
        <f t="shared" si="6"/>
        <v>0</v>
      </c>
      <c r="N90" s="390">
        <f t="shared" si="7"/>
        <v>0</v>
      </c>
      <c r="O90" s="391">
        <f t="shared" si="38"/>
        <v>0</v>
      </c>
      <c r="P90" s="132">
        <f t="shared" si="8"/>
        <v>0</v>
      </c>
    </row>
    <row r="91" spans="2:25" ht="16.5" customHeight="1" x14ac:dyDescent="0.2">
      <c r="B91" s="396" t="s">
        <v>633</v>
      </c>
      <c r="C91" s="383"/>
      <c r="D91" s="384"/>
      <c r="E91" s="393"/>
      <c r="F91" s="385">
        <f t="shared" si="3"/>
        <v>0</v>
      </c>
      <c r="G91" s="385">
        <f t="shared" si="30"/>
        <v>0</v>
      </c>
      <c r="H91" s="397" t="s">
        <v>623</v>
      </c>
      <c r="I91" s="398"/>
      <c r="J91" s="388"/>
      <c r="K91" s="389"/>
      <c r="L91" s="385">
        <f t="shared" si="46"/>
        <v>0</v>
      </c>
      <c r="M91" s="385">
        <f t="shared" si="6"/>
        <v>0</v>
      </c>
      <c r="N91" s="390">
        <f t="shared" si="7"/>
        <v>0</v>
      </c>
      <c r="O91" s="391">
        <f t="shared" si="38"/>
        <v>0</v>
      </c>
      <c r="P91" s="132">
        <f t="shared" si="8"/>
        <v>0</v>
      </c>
    </row>
    <row r="92" spans="2:25" ht="16.5" customHeight="1" thickBot="1" x14ac:dyDescent="0.25">
      <c r="B92" s="396" t="s">
        <v>633</v>
      </c>
      <c r="C92" s="383"/>
      <c r="D92" s="384"/>
      <c r="E92" s="393"/>
      <c r="F92" s="385">
        <f t="shared" si="3"/>
        <v>0</v>
      </c>
      <c r="G92" s="385">
        <f t="shared" si="30"/>
        <v>0</v>
      </c>
      <c r="H92" s="397" t="s">
        <v>1007</v>
      </c>
      <c r="I92" s="398"/>
      <c r="J92" s="388"/>
      <c r="K92" s="389"/>
      <c r="L92" s="385">
        <f t="shared" si="46"/>
        <v>0</v>
      </c>
      <c r="M92" s="385">
        <f t="shared" si="6"/>
        <v>0</v>
      </c>
      <c r="N92" s="390">
        <f t="shared" si="7"/>
        <v>0</v>
      </c>
      <c r="O92" s="399">
        <f t="shared" si="38"/>
        <v>0</v>
      </c>
      <c r="P92" s="132">
        <f t="shared" si="8"/>
        <v>0</v>
      </c>
    </row>
    <row r="93" spans="2:25" ht="16.5" customHeight="1" thickBot="1" x14ac:dyDescent="0.25">
      <c r="B93" s="400" t="s">
        <v>556</v>
      </c>
      <c r="C93" s="401">
        <f>SUM(C32:C92)</f>
        <v>0</v>
      </c>
      <c r="D93" s="402"/>
      <c r="E93" s="402"/>
      <c r="G93" s="132" t="s">
        <v>548</v>
      </c>
      <c r="H93" s="403"/>
      <c r="I93" s="403"/>
      <c r="J93" s="404"/>
      <c r="K93" s="365"/>
      <c r="O93" s="405">
        <f>IFERROR(SUM(O32:O92)/C93,0)</f>
        <v>0</v>
      </c>
      <c r="P93" s="406">
        <f>SUM(P32:P92)</f>
        <v>0</v>
      </c>
      <c r="Q93" s="407">
        <f>'Proj Info'!D149+'Proj Info'!D150</f>
        <v>0</v>
      </c>
      <c r="U93" s="408" t="s">
        <v>647</v>
      </c>
      <c r="V93" s="408" t="s">
        <v>731</v>
      </c>
      <c r="X93" s="132" t="s">
        <v>839</v>
      </c>
    </row>
    <row r="94" spans="2:25" ht="16.5" customHeight="1" x14ac:dyDescent="0.2">
      <c r="B94" s="365"/>
      <c r="C94" s="409"/>
      <c r="D94" s="410"/>
      <c r="E94" s="410"/>
      <c r="H94" s="403"/>
      <c r="I94" s="403"/>
      <c r="J94" s="411"/>
      <c r="K94" s="365"/>
      <c r="N94" s="361"/>
      <c r="O94" s="380" t="s">
        <v>709</v>
      </c>
      <c r="P94" s="380" t="s">
        <v>1112</v>
      </c>
      <c r="Q94" s="380" t="s">
        <v>1122</v>
      </c>
      <c r="R94" s="412">
        <f>H82</f>
        <v>0.2</v>
      </c>
      <c r="S94" s="413">
        <f>C32+C42+C52+C62+C72+C82</f>
        <v>0</v>
      </c>
      <c r="T94" s="414">
        <f t="shared" ref="T94:T101" si="53">IFERROR(S94/$S$103,0)</f>
        <v>0</v>
      </c>
      <c r="U94" s="414"/>
      <c r="V94" s="414">
        <f t="shared" ref="V94:V98" si="54">S94*R94</f>
        <v>0</v>
      </c>
      <c r="X94" s="415">
        <v>0.02</v>
      </c>
      <c r="Y94" s="415">
        <f t="shared" ref="Y94:Y101" si="55">$S94*X94</f>
        <v>0</v>
      </c>
    </row>
    <row r="95" spans="2:25" ht="16.5" customHeight="1" x14ac:dyDescent="0.2">
      <c r="B95" s="416" t="s">
        <v>437</v>
      </c>
      <c r="C95" s="417"/>
      <c r="D95" s="418"/>
      <c r="E95" s="418"/>
      <c r="F95" s="418"/>
      <c r="G95" s="418"/>
      <c r="H95" s="419"/>
      <c r="I95" s="419"/>
      <c r="J95" s="404"/>
      <c r="K95" s="365"/>
      <c r="N95" s="361"/>
      <c r="R95" s="412">
        <f>H83</f>
        <v>0.3</v>
      </c>
      <c r="S95" s="413">
        <f>C33+C43+C53+C63+C73+C83</f>
        <v>0</v>
      </c>
      <c r="T95" s="414">
        <f t="shared" si="53"/>
        <v>0</v>
      </c>
      <c r="U95" s="414"/>
      <c r="V95" s="414">
        <f t="shared" si="54"/>
        <v>0</v>
      </c>
      <c r="X95" s="415">
        <v>0.02</v>
      </c>
      <c r="Y95" s="415">
        <f t="shared" si="55"/>
        <v>0</v>
      </c>
    </row>
    <row r="96" spans="2:25" ht="13.5" thickBot="1" x14ac:dyDescent="0.25">
      <c r="B96" s="420"/>
      <c r="C96" s="421" t="s">
        <v>471</v>
      </c>
      <c r="D96" s="422" t="s">
        <v>225</v>
      </c>
      <c r="E96" s="422"/>
      <c r="F96" s="418"/>
      <c r="G96" s="423">
        <f>+SUM(G32:G92)</f>
        <v>0</v>
      </c>
      <c r="H96" s="412"/>
      <c r="I96" s="412"/>
      <c r="J96" s="424"/>
      <c r="K96" s="365"/>
      <c r="N96" s="361"/>
      <c r="R96" s="425">
        <f>H84</f>
        <v>0.4</v>
      </c>
      <c r="S96" s="426">
        <f>C34+C44+C54+C64+C74+C84</f>
        <v>0</v>
      </c>
      <c r="T96" s="427">
        <f t="shared" si="53"/>
        <v>0</v>
      </c>
      <c r="U96" s="427">
        <f>SUM(T94:T96)</f>
        <v>0</v>
      </c>
      <c r="V96" s="427">
        <f t="shared" si="54"/>
        <v>0</v>
      </c>
      <c r="X96" s="415">
        <v>0.03</v>
      </c>
      <c r="Y96" s="415">
        <f t="shared" si="55"/>
        <v>0</v>
      </c>
    </row>
    <row r="97" spans="2:25" x14ac:dyDescent="0.2">
      <c r="B97" s="355"/>
      <c r="C97" s="428" t="s">
        <v>472</v>
      </c>
      <c r="D97" s="132" t="s">
        <v>473</v>
      </c>
      <c r="E97" s="85"/>
      <c r="F97" s="429">
        <v>7.0000000000000007E-2</v>
      </c>
      <c r="G97" s="430"/>
      <c r="J97" s="361"/>
      <c r="K97" s="365"/>
      <c r="N97" s="361"/>
      <c r="R97" s="431">
        <f>H86</f>
        <v>0.5</v>
      </c>
      <c r="S97" s="432">
        <f>C35+C36+C45+C46+C55+C56+C65+C66+C75+C76+C85+C86</f>
        <v>0</v>
      </c>
      <c r="T97" s="433">
        <f t="shared" si="53"/>
        <v>0</v>
      </c>
      <c r="U97" s="433">
        <f>T97</f>
        <v>0</v>
      </c>
      <c r="V97" s="433">
        <f t="shared" si="54"/>
        <v>0</v>
      </c>
      <c r="X97" s="415">
        <v>0.03</v>
      </c>
      <c r="Y97" s="415">
        <f t="shared" si="55"/>
        <v>0</v>
      </c>
    </row>
    <row r="98" spans="2:25" ht="13.5" thickBot="1" x14ac:dyDescent="0.25">
      <c r="B98" s="355"/>
      <c r="C98" s="428" t="s">
        <v>474</v>
      </c>
      <c r="D98" s="391" t="s">
        <v>226</v>
      </c>
      <c r="E98" s="85"/>
      <c r="F98" s="434"/>
      <c r="G98" s="423">
        <f>-G96*F97</f>
        <v>0</v>
      </c>
      <c r="J98" s="361"/>
      <c r="K98" s="365"/>
      <c r="N98" s="361"/>
      <c r="R98" s="412">
        <f>H87</f>
        <v>0.6</v>
      </c>
      <c r="S98" s="413">
        <f>C37+C47+C57+C67+C77+C87</f>
        <v>0</v>
      </c>
      <c r="T98" s="414">
        <f t="shared" si="53"/>
        <v>0</v>
      </c>
      <c r="U98" s="414"/>
      <c r="V98" s="414">
        <f t="shared" si="54"/>
        <v>0</v>
      </c>
      <c r="X98" s="415">
        <v>0.04</v>
      </c>
      <c r="Y98" s="415">
        <f t="shared" si="55"/>
        <v>0</v>
      </c>
    </row>
    <row r="99" spans="2:25" ht="13.5" thickBot="1" x14ac:dyDescent="0.25">
      <c r="B99" s="355"/>
      <c r="C99" s="428" t="s">
        <v>475</v>
      </c>
      <c r="D99" s="391" t="s">
        <v>227</v>
      </c>
      <c r="E99" s="391"/>
      <c r="F99" s="391"/>
      <c r="G99" s="435"/>
      <c r="J99" s="361"/>
      <c r="K99" s="365"/>
      <c r="N99" s="361"/>
      <c r="Q99" s="132" t="s">
        <v>622</v>
      </c>
      <c r="R99" s="412">
        <v>0.6</v>
      </c>
      <c r="S99" s="413">
        <f>C92</f>
        <v>0</v>
      </c>
      <c r="T99" s="414">
        <f t="shared" si="53"/>
        <v>0</v>
      </c>
      <c r="U99" s="414">
        <f>SUM(T98:T101)</f>
        <v>0</v>
      </c>
      <c r="V99" s="414">
        <f>S99*R99</f>
        <v>0</v>
      </c>
      <c r="X99" s="415">
        <v>0.04</v>
      </c>
      <c r="Y99" s="415">
        <f t="shared" si="55"/>
        <v>0</v>
      </c>
    </row>
    <row r="100" spans="2:25" ht="13.5" thickBot="1" x14ac:dyDescent="0.25">
      <c r="B100" s="355"/>
      <c r="C100" s="428" t="s">
        <v>476</v>
      </c>
      <c r="D100" s="391" t="s">
        <v>229</v>
      </c>
      <c r="E100" s="391"/>
      <c r="F100" s="391"/>
      <c r="G100" s="423">
        <f>+SUM(G96:G99)</f>
        <v>0</v>
      </c>
      <c r="H100" s="436" t="s">
        <v>230</v>
      </c>
      <c r="I100" s="436"/>
      <c r="J100" s="437"/>
      <c r="K100" s="365"/>
      <c r="N100" s="361"/>
      <c r="R100" s="412">
        <f>H88</f>
        <v>0.7</v>
      </c>
      <c r="S100" s="413">
        <f>C38+C48+C58+C68+C78+C88</f>
        <v>0</v>
      </c>
      <c r="T100" s="414">
        <f t="shared" si="53"/>
        <v>0</v>
      </c>
      <c r="U100" s="414"/>
      <c r="V100" s="414">
        <f>S100*R100</f>
        <v>0</v>
      </c>
      <c r="X100" s="415">
        <v>0.04</v>
      </c>
      <c r="Y100" s="415">
        <f t="shared" si="55"/>
        <v>0</v>
      </c>
    </row>
    <row r="101" spans="2:25" ht="13.5" thickBot="1" x14ac:dyDescent="0.25">
      <c r="B101" s="355"/>
      <c r="C101" s="428" t="s">
        <v>477</v>
      </c>
      <c r="D101" s="391" t="s">
        <v>231</v>
      </c>
      <c r="E101" s="391"/>
      <c r="F101" s="391"/>
      <c r="G101" s="423">
        <f>G100*12</f>
        <v>0</v>
      </c>
      <c r="H101" s="436" t="s">
        <v>232</v>
      </c>
      <c r="I101" s="436"/>
      <c r="J101" s="437"/>
      <c r="K101" s="365"/>
      <c r="N101" s="361"/>
      <c r="R101" s="425">
        <f>H89</f>
        <v>0.8</v>
      </c>
      <c r="S101" s="426">
        <f>C39+C49+C59+C69+C79+C89</f>
        <v>0</v>
      </c>
      <c r="T101" s="427">
        <f t="shared" si="53"/>
        <v>0</v>
      </c>
      <c r="U101" s="427"/>
      <c r="V101" s="427">
        <f>S101*R101</f>
        <v>0</v>
      </c>
      <c r="X101" s="415">
        <v>0.04</v>
      </c>
      <c r="Y101" s="415">
        <f t="shared" si="55"/>
        <v>0</v>
      </c>
    </row>
    <row r="102" spans="2:25" ht="13.5" thickBot="1" x14ac:dyDescent="0.25">
      <c r="B102" s="139"/>
      <c r="C102" s="428" t="s">
        <v>478</v>
      </c>
      <c r="D102" s="391"/>
      <c r="F102" s="438" t="s">
        <v>436</v>
      </c>
      <c r="G102" s="439">
        <v>0.02</v>
      </c>
      <c r="H102" s="391"/>
      <c r="I102" s="391"/>
      <c r="J102" s="437"/>
      <c r="K102" s="365"/>
      <c r="N102" s="361"/>
    </row>
    <row r="103" spans="2:25" ht="13.5" thickBot="1" x14ac:dyDescent="0.25">
      <c r="B103" s="364"/>
      <c r="C103" s="356"/>
      <c r="D103" s="356"/>
      <c r="E103" s="356"/>
      <c r="F103" s="356"/>
      <c r="G103" s="356"/>
      <c r="H103" s="356"/>
      <c r="I103" s="356"/>
      <c r="J103" s="357"/>
      <c r="K103" s="364"/>
      <c r="L103" s="356"/>
      <c r="M103" s="356"/>
      <c r="N103" s="357"/>
      <c r="R103" s="132" t="s">
        <v>710</v>
      </c>
      <c r="S103" s="413">
        <f>SUM(S94:S101)</f>
        <v>0</v>
      </c>
      <c r="T103" s="414">
        <f>IFERROR(S103/$S$103,0)</f>
        <v>0</v>
      </c>
      <c r="U103" s="414">
        <f>SUM(U94:U101)</f>
        <v>0</v>
      </c>
      <c r="V103" s="414">
        <f>SUM(V94:V101)</f>
        <v>0</v>
      </c>
      <c r="X103" s="415">
        <v>0.06</v>
      </c>
      <c r="Y103" s="415">
        <f>$C91*X103</f>
        <v>0</v>
      </c>
    </row>
    <row r="104" spans="2:25" x14ac:dyDescent="0.2">
      <c r="V104" s="440">
        <f>IFERROR(V103/S103,0)</f>
        <v>0</v>
      </c>
      <c r="W104" s="414" t="s">
        <v>730</v>
      </c>
      <c r="Y104" s="415">
        <f>SUM(Y94:Y103)</f>
        <v>0</v>
      </c>
    </row>
    <row r="105" spans="2:25" x14ac:dyDescent="0.2">
      <c r="B105" s="333" t="s">
        <v>842</v>
      </c>
      <c r="C105" s="334"/>
      <c r="D105" s="334"/>
      <c r="E105" s="131"/>
      <c r="F105" s="334"/>
      <c r="G105" s="334"/>
      <c r="H105" s="334"/>
      <c r="I105" s="334"/>
      <c r="J105" s="334"/>
      <c r="U105" s="414"/>
      <c r="X105" s="132" t="s">
        <v>838</v>
      </c>
      <c r="Y105" s="441">
        <f>IFERROR(Y104/C93,0)</f>
        <v>0</v>
      </c>
    </row>
    <row r="106" spans="2:25" ht="15" customHeight="1" x14ac:dyDescent="0.2">
      <c r="B106" s="333"/>
      <c r="C106" s="334"/>
      <c r="D106" s="334"/>
      <c r="E106" s="131"/>
      <c r="F106" s="334"/>
      <c r="G106" s="334"/>
      <c r="H106" s="334"/>
      <c r="I106" s="334"/>
      <c r="J106" s="334"/>
    </row>
    <row r="107" spans="2:25" ht="13.5" thickBot="1" x14ac:dyDescent="0.25">
      <c r="B107" s="133"/>
      <c r="C107" s="134" t="s">
        <v>263</v>
      </c>
      <c r="D107" s="135">
        <f>'Proj Info'!$F$6</f>
        <v>0</v>
      </c>
      <c r="E107" s="135"/>
      <c r="F107" s="135"/>
      <c r="G107" s="135"/>
      <c r="H107" s="135"/>
      <c r="I107" s="135"/>
      <c r="J107" s="334"/>
    </row>
    <row r="108" spans="2:25" x14ac:dyDescent="0.2">
      <c r="B108" s="442" t="s">
        <v>1241</v>
      </c>
      <c r="C108" s="443"/>
      <c r="D108" s="443"/>
      <c r="E108" s="443"/>
      <c r="F108" s="444" t="s">
        <v>1245</v>
      </c>
      <c r="G108" s="443"/>
      <c r="H108" s="443"/>
      <c r="I108" s="445"/>
      <c r="J108" s="334"/>
    </row>
    <row r="109" spans="2:25" ht="20.100000000000001" customHeight="1" thickBot="1" x14ac:dyDescent="0.25">
      <c r="B109" s="446" t="s">
        <v>1242</v>
      </c>
      <c r="C109" s="447" t="s">
        <v>458</v>
      </c>
      <c r="D109" s="448"/>
      <c r="E109" s="449"/>
      <c r="F109" s="449"/>
      <c r="G109" s="447" t="s">
        <v>489</v>
      </c>
      <c r="H109" s="450"/>
      <c r="I109" s="451"/>
    </row>
    <row r="110" spans="2:25" ht="20.100000000000001" customHeight="1" thickBot="1" x14ac:dyDescent="0.25">
      <c r="B110" s="446"/>
      <c r="C110" s="447" t="s">
        <v>461</v>
      </c>
      <c r="D110" s="452">
        <f>IFERROR(D109/G101,0)</f>
        <v>0</v>
      </c>
      <c r="E110" s="449"/>
      <c r="F110" s="449"/>
      <c r="G110" s="447" t="s">
        <v>126</v>
      </c>
      <c r="H110" s="453"/>
      <c r="I110" s="451"/>
    </row>
    <row r="111" spans="2:25" ht="20.100000000000001" customHeight="1" x14ac:dyDescent="0.2">
      <c r="B111" s="446" t="s">
        <v>1243</v>
      </c>
      <c r="C111" s="447"/>
      <c r="D111" s="447"/>
      <c r="E111" s="449"/>
      <c r="F111" s="449"/>
      <c r="G111" s="447" t="s">
        <v>235</v>
      </c>
      <c r="H111" s="453"/>
      <c r="I111" s="451"/>
    </row>
    <row r="112" spans="2:25" ht="20.100000000000001" customHeight="1" x14ac:dyDescent="0.2">
      <c r="B112" s="446"/>
      <c r="C112" s="447" t="s">
        <v>457</v>
      </c>
      <c r="D112" s="454"/>
      <c r="E112" s="449"/>
      <c r="F112" s="449"/>
      <c r="G112" s="455"/>
      <c r="H112" s="453"/>
      <c r="I112" s="451"/>
    </row>
    <row r="113" spans="2:11" ht="20.100000000000001" customHeight="1" x14ac:dyDescent="0.2">
      <c r="B113" s="446"/>
      <c r="C113" s="447" t="s">
        <v>233</v>
      </c>
      <c r="D113" s="456"/>
      <c r="E113" s="449"/>
      <c r="F113" s="449"/>
      <c r="G113" s="455"/>
      <c r="H113" s="453"/>
      <c r="I113" s="451"/>
    </row>
    <row r="114" spans="2:11" ht="20.100000000000001" customHeight="1" x14ac:dyDescent="0.2">
      <c r="B114" s="446"/>
      <c r="C114" s="447" t="s">
        <v>234</v>
      </c>
      <c r="D114" s="456"/>
      <c r="E114" s="449"/>
      <c r="F114" s="449"/>
      <c r="G114" s="455"/>
      <c r="H114" s="457"/>
      <c r="I114" s="451"/>
    </row>
    <row r="115" spans="2:11" ht="20.100000000000001" customHeight="1" thickBot="1" x14ac:dyDescent="0.25">
      <c r="B115" s="458"/>
      <c r="C115" s="455" t="s">
        <v>486</v>
      </c>
      <c r="D115" s="456"/>
      <c r="E115" s="449"/>
      <c r="F115" s="449"/>
      <c r="I115" s="451"/>
    </row>
    <row r="116" spans="2:11" ht="20.100000000000001" customHeight="1" thickBot="1" x14ac:dyDescent="0.25">
      <c r="B116" s="446"/>
      <c r="C116" s="459" t="s">
        <v>459</v>
      </c>
      <c r="D116" s="460">
        <f>SUM(D112:D115)</f>
        <v>0</v>
      </c>
      <c r="E116" s="85"/>
      <c r="F116" s="449"/>
      <c r="G116" s="459" t="s">
        <v>236</v>
      </c>
      <c r="H116" s="461">
        <f>SUM(H109:H114)</f>
        <v>0</v>
      </c>
      <c r="I116" s="451"/>
    </row>
    <row r="117" spans="2:11" ht="20.100000000000001" customHeight="1" thickBot="1" x14ac:dyDescent="0.25">
      <c r="B117" s="446"/>
      <c r="C117" s="459" t="s">
        <v>460</v>
      </c>
      <c r="D117" s="460">
        <f>D109+D116</f>
        <v>0</v>
      </c>
      <c r="E117" s="85"/>
      <c r="F117" s="449"/>
      <c r="I117" s="451"/>
    </row>
    <row r="118" spans="2:11" ht="20.100000000000001" customHeight="1" x14ac:dyDescent="0.2">
      <c r="B118" s="446"/>
      <c r="C118" s="449"/>
      <c r="D118" s="449"/>
      <c r="E118" s="449"/>
      <c r="F118" s="462"/>
      <c r="I118" s="151"/>
    </row>
    <row r="119" spans="2:11" ht="20.100000000000001" customHeight="1" x14ac:dyDescent="0.2">
      <c r="B119" s="463" t="s">
        <v>1244</v>
      </c>
      <c r="C119" s="449"/>
      <c r="D119" s="449"/>
      <c r="E119" s="449"/>
      <c r="F119" s="449"/>
      <c r="G119" s="459"/>
      <c r="I119" s="451"/>
    </row>
    <row r="120" spans="2:11" ht="20.100000000000001" customHeight="1" x14ac:dyDescent="0.2">
      <c r="B120" s="446"/>
      <c r="C120" s="447" t="s">
        <v>237</v>
      </c>
      <c r="D120" s="454"/>
      <c r="E120" s="449"/>
      <c r="F120" s="462" t="s">
        <v>159</v>
      </c>
      <c r="G120" s="449"/>
      <c r="H120" s="449"/>
      <c r="I120" s="451"/>
    </row>
    <row r="121" spans="2:11" ht="20.100000000000001" customHeight="1" x14ac:dyDescent="0.2">
      <c r="B121" s="446"/>
      <c r="C121" s="447" t="s">
        <v>239</v>
      </c>
      <c r="D121" s="456"/>
      <c r="E121" s="449"/>
      <c r="F121" s="449"/>
      <c r="G121" s="447" t="s">
        <v>238</v>
      </c>
      <c r="H121" s="454"/>
      <c r="I121" s="451"/>
    </row>
    <row r="122" spans="2:11" ht="20.100000000000001" customHeight="1" thickBot="1" x14ac:dyDescent="0.25">
      <c r="B122" s="446"/>
      <c r="C122" s="447" t="s">
        <v>240</v>
      </c>
      <c r="D122" s="456"/>
      <c r="E122" s="449"/>
      <c r="F122" s="449"/>
      <c r="G122" s="455"/>
      <c r="H122" s="456"/>
      <c r="I122" s="451"/>
    </row>
    <row r="123" spans="2:11" ht="20.100000000000001" customHeight="1" thickBot="1" x14ac:dyDescent="0.25">
      <c r="B123" s="446"/>
      <c r="C123" s="447" t="s">
        <v>242</v>
      </c>
      <c r="D123" s="456"/>
      <c r="E123" s="449"/>
      <c r="F123" s="449"/>
      <c r="G123" s="459" t="s">
        <v>241</v>
      </c>
      <c r="H123" s="461">
        <f>SUM(H121:H122)</f>
        <v>0</v>
      </c>
      <c r="I123" s="151"/>
    </row>
    <row r="124" spans="2:11" ht="20.100000000000001" customHeight="1" thickBot="1" x14ac:dyDescent="0.25">
      <c r="B124" s="446"/>
      <c r="C124" s="447" t="s">
        <v>243</v>
      </c>
      <c r="D124" s="456"/>
      <c r="E124" s="449"/>
      <c r="F124" s="132" t="s">
        <v>1120</v>
      </c>
      <c r="I124" s="464"/>
    </row>
    <row r="125" spans="2:11" ht="20.100000000000001" customHeight="1" thickBot="1" x14ac:dyDescent="0.25">
      <c r="B125" s="446"/>
      <c r="C125" s="447" t="s">
        <v>244</v>
      </c>
      <c r="D125" s="456"/>
      <c r="E125" s="449"/>
      <c r="F125" s="449"/>
      <c r="G125" s="449"/>
      <c r="H125" s="449"/>
      <c r="I125" s="451"/>
    </row>
    <row r="126" spans="2:11" ht="20.100000000000001" customHeight="1" thickBot="1" x14ac:dyDescent="0.25">
      <c r="B126" s="446"/>
      <c r="C126" s="455"/>
      <c r="D126" s="456"/>
      <c r="E126" s="85"/>
      <c r="F126" s="462" t="s">
        <v>1246</v>
      </c>
      <c r="G126" s="449"/>
      <c r="H126" s="449"/>
      <c r="I126" s="461">
        <f>D117+D128+H116+H123</f>
        <v>0</v>
      </c>
      <c r="K126" s="391"/>
    </row>
    <row r="127" spans="2:11" ht="20.100000000000001" customHeight="1" thickBot="1" x14ac:dyDescent="0.25">
      <c r="B127" s="446"/>
      <c r="C127" s="455"/>
      <c r="D127" s="456"/>
      <c r="E127" s="85"/>
      <c r="F127" s="462" t="s">
        <v>1247</v>
      </c>
      <c r="G127" s="449"/>
      <c r="H127" s="449"/>
      <c r="I127" s="151"/>
    </row>
    <row r="128" spans="2:11" ht="20.100000000000001" customHeight="1" thickBot="1" x14ac:dyDescent="0.25">
      <c r="B128" s="446"/>
      <c r="C128" s="459" t="s">
        <v>245</v>
      </c>
      <c r="D128" s="460">
        <f>SUM(D120:D127)</f>
        <v>0</v>
      </c>
      <c r="E128" s="85"/>
      <c r="F128" s="462" t="s">
        <v>246</v>
      </c>
      <c r="G128" s="449"/>
      <c r="H128" s="449"/>
      <c r="I128" s="464"/>
      <c r="K128" s="391"/>
    </row>
    <row r="129" spans="2:13" ht="20.100000000000001" customHeight="1" thickBot="1" x14ac:dyDescent="0.25">
      <c r="B129" s="446"/>
      <c r="C129" s="449"/>
      <c r="D129" s="449"/>
      <c r="E129" s="85"/>
      <c r="F129" s="462" t="s">
        <v>1248</v>
      </c>
      <c r="G129" s="449"/>
      <c r="H129" s="449"/>
      <c r="I129" s="461">
        <f>I126+I128</f>
        <v>0</v>
      </c>
      <c r="K129" s="391"/>
    </row>
    <row r="130" spans="2:13" ht="20.100000000000001" customHeight="1" thickBot="1" x14ac:dyDescent="0.25">
      <c r="B130" s="365"/>
      <c r="D130" s="85"/>
      <c r="E130" s="85"/>
      <c r="F130" s="465" t="s">
        <v>247</v>
      </c>
      <c r="G130" s="466">
        <v>0.03</v>
      </c>
      <c r="I130" s="361"/>
      <c r="L130" s="391"/>
    </row>
    <row r="131" spans="2:13" ht="20.100000000000001" customHeight="1" thickBot="1" x14ac:dyDescent="0.25">
      <c r="B131" s="365"/>
      <c r="D131" s="85"/>
      <c r="E131" s="85"/>
      <c r="F131" s="465" t="s">
        <v>642</v>
      </c>
      <c r="G131" s="466">
        <v>0.03</v>
      </c>
      <c r="I131" s="361"/>
    </row>
    <row r="132" spans="2:13" ht="20.100000000000001" customHeight="1" thickBot="1" x14ac:dyDescent="0.25">
      <c r="B132" s="365"/>
      <c r="D132" s="85"/>
      <c r="E132" s="85"/>
      <c r="F132" s="465" t="s">
        <v>1373</v>
      </c>
      <c r="G132" s="467">
        <f>IFERROR(I128/C93,0)</f>
        <v>0</v>
      </c>
      <c r="I132" s="361"/>
    </row>
    <row r="133" spans="2:13" ht="20.100000000000001" customHeight="1" thickBot="1" x14ac:dyDescent="0.25">
      <c r="B133" s="364"/>
      <c r="C133" s="356"/>
      <c r="D133" s="144"/>
      <c r="E133" s="144"/>
      <c r="F133" s="468" t="s">
        <v>644</v>
      </c>
      <c r="G133" s="467">
        <f>IFERROR(I126/C93,0)</f>
        <v>0</v>
      </c>
      <c r="H133" s="356"/>
      <c r="I133" s="357"/>
    </row>
    <row r="135" spans="2:13" x14ac:dyDescent="0.2">
      <c r="B135" s="333" t="s">
        <v>840</v>
      </c>
      <c r="C135" s="334"/>
      <c r="D135" s="334"/>
      <c r="E135" s="131"/>
      <c r="F135" s="334"/>
      <c r="G135" s="334"/>
      <c r="H135" s="334"/>
      <c r="I135" s="334"/>
      <c r="J135" s="334"/>
    </row>
    <row r="136" spans="2:13" ht="15" customHeight="1" x14ac:dyDescent="0.2">
      <c r="B136" s="333"/>
      <c r="C136" s="334"/>
      <c r="D136" s="334"/>
      <c r="E136" s="131"/>
      <c r="F136" s="334"/>
      <c r="G136" s="334"/>
      <c r="H136" s="334"/>
      <c r="I136" s="334"/>
      <c r="J136" s="334"/>
    </row>
    <row r="137" spans="2:13" ht="13.5" thickBot="1" x14ac:dyDescent="0.25">
      <c r="B137" s="133"/>
      <c r="C137" s="134" t="s">
        <v>263</v>
      </c>
      <c r="D137" s="135">
        <f>'Proj Info'!$F$6</f>
        <v>0</v>
      </c>
      <c r="E137" s="135"/>
      <c r="F137" s="135"/>
      <c r="G137" s="135"/>
      <c r="H137" s="135"/>
      <c r="I137" s="135"/>
      <c r="J137" s="135"/>
    </row>
    <row r="138" spans="2:13" ht="20.100000000000001" customHeight="1" x14ac:dyDescent="0.2">
      <c r="B138" s="469"/>
      <c r="C138" s="368"/>
      <c r="D138" s="371"/>
      <c r="E138" s="368"/>
      <c r="F138" s="371"/>
      <c r="G138" s="368"/>
      <c r="H138" s="371"/>
      <c r="I138" s="368"/>
      <c r="J138" s="368"/>
      <c r="K138" s="368"/>
      <c r="L138" s="368"/>
      <c r="M138" s="369"/>
    </row>
    <row r="139" spans="2:13" ht="20.100000000000001" customHeight="1" x14ac:dyDescent="0.2">
      <c r="B139" s="470" t="s">
        <v>248</v>
      </c>
      <c r="C139" s="380" t="s">
        <v>249</v>
      </c>
      <c r="D139" s="380" t="s">
        <v>841</v>
      </c>
      <c r="E139" s="380" t="s">
        <v>250</v>
      </c>
      <c r="F139" s="380" t="s">
        <v>841</v>
      </c>
      <c r="G139" s="380" t="s">
        <v>251</v>
      </c>
      <c r="H139" s="380" t="s">
        <v>841</v>
      </c>
      <c r="I139" s="380" t="s">
        <v>252</v>
      </c>
      <c r="J139" s="380" t="s">
        <v>253</v>
      </c>
      <c r="K139" s="380" t="s">
        <v>254</v>
      </c>
      <c r="L139" s="380" t="s">
        <v>253</v>
      </c>
      <c r="M139" s="471" t="s">
        <v>321</v>
      </c>
    </row>
    <row r="140" spans="2:13" ht="20.100000000000001" customHeight="1" x14ac:dyDescent="0.2">
      <c r="B140" s="362"/>
      <c r="C140" s="472"/>
      <c r="D140" s="380" t="s">
        <v>885</v>
      </c>
      <c r="E140" s="473" t="s">
        <v>255</v>
      </c>
      <c r="F140" s="380" t="s">
        <v>886</v>
      </c>
      <c r="G140" s="473" t="s">
        <v>256</v>
      </c>
      <c r="H140" s="380" t="s">
        <v>887</v>
      </c>
      <c r="I140" s="380" t="s">
        <v>257</v>
      </c>
      <c r="J140" s="380" t="s">
        <v>191</v>
      </c>
      <c r="K140" s="380" t="s">
        <v>258</v>
      </c>
      <c r="L140" s="380" t="s">
        <v>259</v>
      </c>
      <c r="M140" s="471" t="s">
        <v>646</v>
      </c>
    </row>
    <row r="141" spans="2:13" ht="20.100000000000001" customHeight="1" x14ac:dyDescent="0.2">
      <c r="B141" s="362"/>
      <c r="C141" s="113"/>
      <c r="E141" s="473"/>
      <c r="G141" s="473"/>
      <c r="I141" s="380" t="s">
        <v>260</v>
      </c>
      <c r="J141" s="380"/>
      <c r="K141" s="380"/>
      <c r="L141" s="380" t="s">
        <v>261</v>
      </c>
      <c r="M141" s="471" t="s">
        <v>261</v>
      </c>
    </row>
    <row r="142" spans="2:13" x14ac:dyDescent="0.2">
      <c r="B142" s="474">
        <v>1</v>
      </c>
      <c r="C142" s="475">
        <f>G101</f>
        <v>0</v>
      </c>
      <c r="D142" s="476">
        <f>G102</f>
        <v>0.02</v>
      </c>
      <c r="E142" s="475">
        <f>I126</f>
        <v>0</v>
      </c>
      <c r="F142" s="476">
        <f>G130</f>
        <v>0.03</v>
      </c>
      <c r="G142" s="475">
        <f>I128</f>
        <v>0</v>
      </c>
      <c r="H142" s="476">
        <v>0</v>
      </c>
      <c r="I142" s="475">
        <f t="shared" ref="I142:I171" si="56">C142-E142-G142</f>
        <v>0</v>
      </c>
      <c r="J142" s="475">
        <f>'Source of Funds'!J27</f>
        <v>0</v>
      </c>
      <c r="K142" s="477">
        <f>I142-J142</f>
        <v>0</v>
      </c>
      <c r="L142" s="478">
        <f>IFERROR(I142/J142,0)</f>
        <v>0</v>
      </c>
      <c r="M142" s="479">
        <f>IFERROR(C142/(E142+G142+J142),0)</f>
        <v>0</v>
      </c>
    </row>
    <row r="143" spans="2:13" x14ac:dyDescent="0.2">
      <c r="B143" s="474">
        <v>2</v>
      </c>
      <c r="C143" s="475">
        <f>(C142+(D142*C142))</f>
        <v>0</v>
      </c>
      <c r="D143" s="480">
        <f>D142</f>
        <v>0.02</v>
      </c>
      <c r="E143" s="475">
        <f>(E142+(F142*E142))</f>
        <v>0</v>
      </c>
      <c r="F143" s="476">
        <f>F142</f>
        <v>0.03</v>
      </c>
      <c r="G143" s="475">
        <f>(G142+(H142*G142))</f>
        <v>0</v>
      </c>
      <c r="H143" s="476">
        <v>0</v>
      </c>
      <c r="I143" s="475">
        <f t="shared" si="56"/>
        <v>0</v>
      </c>
      <c r="J143" s="475">
        <f>J142</f>
        <v>0</v>
      </c>
      <c r="K143" s="477">
        <f>I143-J143</f>
        <v>0</v>
      </c>
      <c r="L143" s="478">
        <f t="shared" ref="L143:L171" si="57">IFERROR(I143/J143,0)</f>
        <v>0</v>
      </c>
      <c r="M143" s="479">
        <f t="shared" ref="M143:M171" si="58">IFERROR(C143/(E143+G143+J143),0)</f>
        <v>0</v>
      </c>
    </row>
    <row r="144" spans="2:13" x14ac:dyDescent="0.2">
      <c r="B144" s="474">
        <v>3</v>
      </c>
      <c r="C144" s="475">
        <f t="shared" ref="C144:C171" si="59">(C143+(D143*C143))</f>
        <v>0</v>
      </c>
      <c r="D144" s="480">
        <f t="shared" ref="D144:D170" si="60">D143</f>
        <v>0.02</v>
      </c>
      <c r="E144" s="475">
        <f t="shared" ref="E144:E171" si="61">(E143+(F143*E143))</f>
        <v>0</v>
      </c>
      <c r="F144" s="476">
        <f t="shared" ref="F144:F170" si="62">F143</f>
        <v>0.03</v>
      </c>
      <c r="G144" s="475">
        <f t="shared" ref="G144:G171" si="63">(G143+(H143*G143))</f>
        <v>0</v>
      </c>
      <c r="H144" s="476">
        <v>0</v>
      </c>
      <c r="I144" s="475">
        <f t="shared" si="56"/>
        <v>0</v>
      </c>
      <c r="J144" s="475">
        <f>J143</f>
        <v>0</v>
      </c>
      <c r="K144" s="477">
        <f>I144-J144</f>
        <v>0</v>
      </c>
      <c r="L144" s="478">
        <f t="shared" si="57"/>
        <v>0</v>
      </c>
      <c r="M144" s="479">
        <f t="shared" si="58"/>
        <v>0</v>
      </c>
    </row>
    <row r="145" spans="2:13" x14ac:dyDescent="0.2">
      <c r="B145" s="474">
        <v>4</v>
      </c>
      <c r="C145" s="475">
        <f t="shared" si="59"/>
        <v>0</v>
      </c>
      <c r="D145" s="480">
        <f t="shared" si="60"/>
        <v>0.02</v>
      </c>
      <c r="E145" s="475">
        <f t="shared" si="61"/>
        <v>0</v>
      </c>
      <c r="F145" s="476">
        <f t="shared" si="62"/>
        <v>0.03</v>
      </c>
      <c r="G145" s="475">
        <f t="shared" si="63"/>
        <v>0</v>
      </c>
      <c r="H145" s="476">
        <v>0</v>
      </c>
      <c r="I145" s="475">
        <f t="shared" si="56"/>
        <v>0</v>
      </c>
      <c r="J145" s="475">
        <f t="shared" ref="J145:J171" si="64">J144</f>
        <v>0</v>
      </c>
      <c r="K145" s="477">
        <f>I145-J145</f>
        <v>0</v>
      </c>
      <c r="L145" s="478">
        <f t="shared" si="57"/>
        <v>0</v>
      </c>
      <c r="M145" s="479">
        <f t="shared" si="58"/>
        <v>0</v>
      </c>
    </row>
    <row r="146" spans="2:13" x14ac:dyDescent="0.2">
      <c r="B146" s="474">
        <v>5</v>
      </c>
      <c r="C146" s="475">
        <f t="shared" si="59"/>
        <v>0</v>
      </c>
      <c r="D146" s="480">
        <f t="shared" si="60"/>
        <v>0.02</v>
      </c>
      <c r="E146" s="475">
        <f t="shared" si="61"/>
        <v>0</v>
      </c>
      <c r="F146" s="476">
        <f t="shared" si="62"/>
        <v>0.03</v>
      </c>
      <c r="G146" s="475">
        <f t="shared" si="63"/>
        <v>0</v>
      </c>
      <c r="H146" s="476">
        <v>0</v>
      </c>
      <c r="I146" s="475">
        <f t="shared" si="56"/>
        <v>0</v>
      </c>
      <c r="J146" s="475">
        <f t="shared" si="64"/>
        <v>0</v>
      </c>
      <c r="K146" s="477">
        <f>I146-J146</f>
        <v>0</v>
      </c>
      <c r="L146" s="478">
        <f t="shared" si="57"/>
        <v>0</v>
      </c>
      <c r="M146" s="479">
        <f t="shared" si="58"/>
        <v>0</v>
      </c>
    </row>
    <row r="147" spans="2:13" x14ac:dyDescent="0.2">
      <c r="B147" s="474">
        <v>6</v>
      </c>
      <c r="C147" s="475">
        <f t="shared" si="59"/>
        <v>0</v>
      </c>
      <c r="D147" s="480">
        <f t="shared" si="60"/>
        <v>0.02</v>
      </c>
      <c r="E147" s="475">
        <f t="shared" si="61"/>
        <v>0</v>
      </c>
      <c r="F147" s="476">
        <f t="shared" si="62"/>
        <v>0.03</v>
      </c>
      <c r="G147" s="475">
        <f t="shared" si="63"/>
        <v>0</v>
      </c>
      <c r="H147" s="476">
        <v>0</v>
      </c>
      <c r="I147" s="475">
        <f t="shared" si="56"/>
        <v>0</v>
      </c>
      <c r="J147" s="475">
        <f t="shared" si="64"/>
        <v>0</v>
      </c>
      <c r="K147" s="477">
        <f t="shared" ref="K147:K156" si="65">I147-J147</f>
        <v>0</v>
      </c>
      <c r="L147" s="478">
        <f t="shared" si="57"/>
        <v>0</v>
      </c>
      <c r="M147" s="479">
        <f t="shared" si="58"/>
        <v>0</v>
      </c>
    </row>
    <row r="148" spans="2:13" x14ac:dyDescent="0.2">
      <c r="B148" s="474">
        <v>7</v>
      </c>
      <c r="C148" s="475">
        <f t="shared" si="59"/>
        <v>0</v>
      </c>
      <c r="D148" s="480">
        <f t="shared" si="60"/>
        <v>0.02</v>
      </c>
      <c r="E148" s="475">
        <f t="shared" si="61"/>
        <v>0</v>
      </c>
      <c r="F148" s="476">
        <f t="shared" si="62"/>
        <v>0.03</v>
      </c>
      <c r="G148" s="475">
        <f t="shared" si="63"/>
        <v>0</v>
      </c>
      <c r="H148" s="476">
        <v>0</v>
      </c>
      <c r="I148" s="475">
        <f t="shared" si="56"/>
        <v>0</v>
      </c>
      <c r="J148" s="475">
        <f t="shared" si="64"/>
        <v>0</v>
      </c>
      <c r="K148" s="477">
        <f t="shared" si="65"/>
        <v>0</v>
      </c>
      <c r="L148" s="478">
        <f t="shared" si="57"/>
        <v>0</v>
      </c>
      <c r="M148" s="479">
        <f t="shared" si="58"/>
        <v>0</v>
      </c>
    </row>
    <row r="149" spans="2:13" x14ac:dyDescent="0.2">
      <c r="B149" s="474">
        <v>8</v>
      </c>
      <c r="C149" s="475">
        <f t="shared" si="59"/>
        <v>0</v>
      </c>
      <c r="D149" s="480">
        <f t="shared" si="60"/>
        <v>0.02</v>
      </c>
      <c r="E149" s="475">
        <f t="shared" si="61"/>
        <v>0</v>
      </c>
      <c r="F149" s="476">
        <f t="shared" si="62"/>
        <v>0.03</v>
      </c>
      <c r="G149" s="475">
        <f t="shared" si="63"/>
        <v>0</v>
      </c>
      <c r="H149" s="476">
        <v>0</v>
      </c>
      <c r="I149" s="475">
        <f t="shared" si="56"/>
        <v>0</v>
      </c>
      <c r="J149" s="475">
        <f t="shared" si="64"/>
        <v>0</v>
      </c>
      <c r="K149" s="477">
        <f t="shared" si="65"/>
        <v>0</v>
      </c>
      <c r="L149" s="478">
        <f t="shared" si="57"/>
        <v>0</v>
      </c>
      <c r="M149" s="479">
        <f t="shared" si="58"/>
        <v>0</v>
      </c>
    </row>
    <row r="150" spans="2:13" x14ac:dyDescent="0.2">
      <c r="B150" s="474">
        <v>9</v>
      </c>
      <c r="C150" s="475">
        <f t="shared" si="59"/>
        <v>0</v>
      </c>
      <c r="D150" s="480">
        <f t="shared" si="60"/>
        <v>0.02</v>
      </c>
      <c r="E150" s="475">
        <f t="shared" si="61"/>
        <v>0</v>
      </c>
      <c r="F150" s="476">
        <f t="shared" si="62"/>
        <v>0.03</v>
      </c>
      <c r="G150" s="475">
        <f t="shared" si="63"/>
        <v>0</v>
      </c>
      <c r="H150" s="476">
        <v>0</v>
      </c>
      <c r="I150" s="475">
        <f t="shared" si="56"/>
        <v>0</v>
      </c>
      <c r="J150" s="475">
        <f t="shared" si="64"/>
        <v>0</v>
      </c>
      <c r="K150" s="477">
        <f t="shared" si="65"/>
        <v>0</v>
      </c>
      <c r="L150" s="478">
        <f t="shared" si="57"/>
        <v>0</v>
      </c>
      <c r="M150" s="479">
        <f t="shared" si="58"/>
        <v>0</v>
      </c>
    </row>
    <row r="151" spans="2:13" x14ac:dyDescent="0.2">
      <c r="B151" s="474">
        <v>10</v>
      </c>
      <c r="C151" s="475">
        <f t="shared" si="59"/>
        <v>0</v>
      </c>
      <c r="D151" s="480">
        <f t="shared" si="60"/>
        <v>0.02</v>
      </c>
      <c r="E151" s="475">
        <f t="shared" si="61"/>
        <v>0</v>
      </c>
      <c r="F151" s="476">
        <f t="shared" si="62"/>
        <v>0.03</v>
      </c>
      <c r="G151" s="475">
        <f t="shared" si="63"/>
        <v>0</v>
      </c>
      <c r="H151" s="476">
        <v>0</v>
      </c>
      <c r="I151" s="475">
        <f t="shared" si="56"/>
        <v>0</v>
      </c>
      <c r="J151" s="475">
        <f t="shared" si="64"/>
        <v>0</v>
      </c>
      <c r="K151" s="477">
        <f t="shared" si="65"/>
        <v>0</v>
      </c>
      <c r="L151" s="478">
        <f t="shared" si="57"/>
        <v>0</v>
      </c>
      <c r="M151" s="479">
        <f t="shared" si="58"/>
        <v>0</v>
      </c>
    </row>
    <row r="152" spans="2:13" x14ac:dyDescent="0.2">
      <c r="B152" s="474">
        <v>11</v>
      </c>
      <c r="C152" s="475">
        <f t="shared" si="59"/>
        <v>0</v>
      </c>
      <c r="D152" s="480">
        <f t="shared" si="60"/>
        <v>0.02</v>
      </c>
      <c r="E152" s="475">
        <f t="shared" si="61"/>
        <v>0</v>
      </c>
      <c r="F152" s="476">
        <f t="shared" si="62"/>
        <v>0.03</v>
      </c>
      <c r="G152" s="475">
        <f t="shared" si="63"/>
        <v>0</v>
      </c>
      <c r="H152" s="476">
        <v>0</v>
      </c>
      <c r="I152" s="475">
        <f t="shared" si="56"/>
        <v>0</v>
      </c>
      <c r="J152" s="475">
        <f t="shared" si="64"/>
        <v>0</v>
      </c>
      <c r="K152" s="477">
        <f t="shared" si="65"/>
        <v>0</v>
      </c>
      <c r="L152" s="478">
        <f t="shared" si="57"/>
        <v>0</v>
      </c>
      <c r="M152" s="479">
        <f t="shared" si="58"/>
        <v>0</v>
      </c>
    </row>
    <row r="153" spans="2:13" x14ac:dyDescent="0.2">
      <c r="B153" s="474">
        <v>12</v>
      </c>
      <c r="C153" s="475">
        <f t="shared" si="59"/>
        <v>0</v>
      </c>
      <c r="D153" s="480">
        <f t="shared" si="60"/>
        <v>0.02</v>
      </c>
      <c r="E153" s="475">
        <f t="shared" si="61"/>
        <v>0</v>
      </c>
      <c r="F153" s="476">
        <f t="shared" si="62"/>
        <v>0.03</v>
      </c>
      <c r="G153" s="475">
        <f t="shared" si="63"/>
        <v>0</v>
      </c>
      <c r="H153" s="476">
        <v>0</v>
      </c>
      <c r="I153" s="475">
        <f t="shared" si="56"/>
        <v>0</v>
      </c>
      <c r="J153" s="475">
        <f t="shared" si="64"/>
        <v>0</v>
      </c>
      <c r="K153" s="477">
        <f t="shared" si="65"/>
        <v>0</v>
      </c>
      <c r="L153" s="478">
        <f t="shared" si="57"/>
        <v>0</v>
      </c>
      <c r="M153" s="479">
        <f t="shared" si="58"/>
        <v>0</v>
      </c>
    </row>
    <row r="154" spans="2:13" x14ac:dyDescent="0.2">
      <c r="B154" s="474">
        <v>13</v>
      </c>
      <c r="C154" s="475">
        <f t="shared" si="59"/>
        <v>0</v>
      </c>
      <c r="D154" s="480">
        <f t="shared" si="60"/>
        <v>0.02</v>
      </c>
      <c r="E154" s="475">
        <f t="shared" si="61"/>
        <v>0</v>
      </c>
      <c r="F154" s="476">
        <f t="shared" si="62"/>
        <v>0.03</v>
      </c>
      <c r="G154" s="475">
        <f t="shared" si="63"/>
        <v>0</v>
      </c>
      <c r="H154" s="476">
        <v>0</v>
      </c>
      <c r="I154" s="475">
        <f t="shared" si="56"/>
        <v>0</v>
      </c>
      <c r="J154" s="475">
        <f t="shared" si="64"/>
        <v>0</v>
      </c>
      <c r="K154" s="477">
        <f t="shared" si="65"/>
        <v>0</v>
      </c>
      <c r="L154" s="478">
        <f t="shared" si="57"/>
        <v>0</v>
      </c>
      <c r="M154" s="479">
        <f t="shared" si="58"/>
        <v>0</v>
      </c>
    </row>
    <row r="155" spans="2:13" x14ac:dyDescent="0.2">
      <c r="B155" s="474">
        <v>14</v>
      </c>
      <c r="C155" s="475">
        <f t="shared" si="59"/>
        <v>0</v>
      </c>
      <c r="D155" s="480">
        <f t="shared" si="60"/>
        <v>0.02</v>
      </c>
      <c r="E155" s="475">
        <f t="shared" si="61"/>
        <v>0</v>
      </c>
      <c r="F155" s="476">
        <f t="shared" si="62"/>
        <v>0.03</v>
      </c>
      <c r="G155" s="475">
        <f t="shared" si="63"/>
        <v>0</v>
      </c>
      <c r="H155" s="476">
        <v>0</v>
      </c>
      <c r="I155" s="475">
        <f t="shared" si="56"/>
        <v>0</v>
      </c>
      <c r="J155" s="475">
        <f t="shared" si="64"/>
        <v>0</v>
      </c>
      <c r="K155" s="477">
        <f t="shared" si="65"/>
        <v>0</v>
      </c>
      <c r="L155" s="478">
        <f t="shared" si="57"/>
        <v>0</v>
      </c>
      <c r="M155" s="479">
        <f t="shared" si="58"/>
        <v>0</v>
      </c>
    </row>
    <row r="156" spans="2:13" x14ac:dyDescent="0.2">
      <c r="B156" s="474">
        <v>15</v>
      </c>
      <c r="C156" s="475">
        <f t="shared" si="59"/>
        <v>0</v>
      </c>
      <c r="D156" s="480">
        <f t="shared" si="60"/>
        <v>0.02</v>
      </c>
      <c r="E156" s="475">
        <f t="shared" si="61"/>
        <v>0</v>
      </c>
      <c r="F156" s="476">
        <f t="shared" si="62"/>
        <v>0.03</v>
      </c>
      <c r="G156" s="475">
        <f t="shared" si="63"/>
        <v>0</v>
      </c>
      <c r="H156" s="476">
        <v>0</v>
      </c>
      <c r="I156" s="475">
        <f t="shared" si="56"/>
        <v>0</v>
      </c>
      <c r="J156" s="475">
        <f t="shared" si="64"/>
        <v>0</v>
      </c>
      <c r="K156" s="477">
        <f t="shared" si="65"/>
        <v>0</v>
      </c>
      <c r="L156" s="478">
        <f t="shared" si="57"/>
        <v>0</v>
      </c>
      <c r="M156" s="479">
        <f t="shared" si="58"/>
        <v>0</v>
      </c>
    </row>
    <row r="157" spans="2:13" x14ac:dyDescent="0.2">
      <c r="B157" s="474">
        <v>16</v>
      </c>
      <c r="C157" s="475">
        <f t="shared" si="59"/>
        <v>0</v>
      </c>
      <c r="D157" s="480">
        <f t="shared" si="60"/>
        <v>0.02</v>
      </c>
      <c r="E157" s="475">
        <f t="shared" si="61"/>
        <v>0</v>
      </c>
      <c r="F157" s="476">
        <f t="shared" si="62"/>
        <v>0.03</v>
      </c>
      <c r="G157" s="475">
        <f t="shared" si="63"/>
        <v>0</v>
      </c>
      <c r="H157" s="476">
        <v>0</v>
      </c>
      <c r="I157" s="475">
        <f t="shared" si="56"/>
        <v>0</v>
      </c>
      <c r="J157" s="481">
        <f t="shared" si="64"/>
        <v>0</v>
      </c>
      <c r="K157" s="477">
        <f t="shared" ref="K157:K161" si="66">I157-J157</f>
        <v>0</v>
      </c>
      <c r="L157" s="478">
        <f t="shared" si="57"/>
        <v>0</v>
      </c>
      <c r="M157" s="479">
        <f t="shared" si="58"/>
        <v>0</v>
      </c>
    </row>
    <row r="158" spans="2:13" x14ac:dyDescent="0.2">
      <c r="B158" s="474">
        <v>17</v>
      </c>
      <c r="C158" s="475">
        <f t="shared" si="59"/>
        <v>0</v>
      </c>
      <c r="D158" s="480">
        <f t="shared" si="60"/>
        <v>0.02</v>
      </c>
      <c r="E158" s="475">
        <f t="shared" si="61"/>
        <v>0</v>
      </c>
      <c r="F158" s="476">
        <f t="shared" si="62"/>
        <v>0.03</v>
      </c>
      <c r="G158" s="475">
        <f t="shared" si="63"/>
        <v>0</v>
      </c>
      <c r="H158" s="476">
        <v>0</v>
      </c>
      <c r="I158" s="475">
        <f t="shared" si="56"/>
        <v>0</v>
      </c>
      <c r="J158" s="481">
        <f t="shared" si="64"/>
        <v>0</v>
      </c>
      <c r="K158" s="477">
        <f t="shared" si="66"/>
        <v>0</v>
      </c>
      <c r="L158" s="478">
        <f t="shared" si="57"/>
        <v>0</v>
      </c>
      <c r="M158" s="479">
        <f t="shared" si="58"/>
        <v>0</v>
      </c>
    </row>
    <row r="159" spans="2:13" x14ac:dyDescent="0.2">
      <c r="B159" s="474">
        <v>18</v>
      </c>
      <c r="C159" s="475">
        <f t="shared" si="59"/>
        <v>0</v>
      </c>
      <c r="D159" s="480">
        <f t="shared" si="60"/>
        <v>0.02</v>
      </c>
      <c r="E159" s="475">
        <f t="shared" si="61"/>
        <v>0</v>
      </c>
      <c r="F159" s="476">
        <f t="shared" si="62"/>
        <v>0.03</v>
      </c>
      <c r="G159" s="475">
        <f t="shared" si="63"/>
        <v>0</v>
      </c>
      <c r="H159" s="476">
        <v>0</v>
      </c>
      <c r="I159" s="475">
        <f t="shared" si="56"/>
        <v>0</v>
      </c>
      <c r="J159" s="481">
        <f t="shared" si="64"/>
        <v>0</v>
      </c>
      <c r="K159" s="477">
        <f t="shared" si="66"/>
        <v>0</v>
      </c>
      <c r="L159" s="478">
        <f t="shared" si="57"/>
        <v>0</v>
      </c>
      <c r="M159" s="479">
        <f t="shared" si="58"/>
        <v>0</v>
      </c>
    </row>
    <row r="160" spans="2:13" x14ac:dyDescent="0.2">
      <c r="B160" s="474">
        <v>19</v>
      </c>
      <c r="C160" s="475">
        <f t="shared" si="59"/>
        <v>0</v>
      </c>
      <c r="D160" s="480">
        <f t="shared" si="60"/>
        <v>0.02</v>
      </c>
      <c r="E160" s="475">
        <f t="shared" si="61"/>
        <v>0</v>
      </c>
      <c r="F160" s="476">
        <f t="shared" si="62"/>
        <v>0.03</v>
      </c>
      <c r="G160" s="475">
        <f t="shared" si="63"/>
        <v>0</v>
      </c>
      <c r="H160" s="476">
        <v>0</v>
      </c>
      <c r="I160" s="475">
        <f t="shared" si="56"/>
        <v>0</v>
      </c>
      <c r="J160" s="481">
        <f t="shared" si="64"/>
        <v>0</v>
      </c>
      <c r="K160" s="477">
        <f t="shared" si="66"/>
        <v>0</v>
      </c>
      <c r="L160" s="478">
        <f t="shared" si="57"/>
        <v>0</v>
      </c>
      <c r="M160" s="479">
        <f t="shared" si="58"/>
        <v>0</v>
      </c>
    </row>
    <row r="161" spans="2:13" x14ac:dyDescent="0.2">
      <c r="B161" s="474">
        <v>20</v>
      </c>
      <c r="C161" s="475">
        <f t="shared" si="59"/>
        <v>0</v>
      </c>
      <c r="D161" s="480">
        <f t="shared" si="60"/>
        <v>0.02</v>
      </c>
      <c r="E161" s="475">
        <f t="shared" si="61"/>
        <v>0</v>
      </c>
      <c r="F161" s="476">
        <f t="shared" si="62"/>
        <v>0.03</v>
      </c>
      <c r="G161" s="475">
        <f t="shared" si="63"/>
        <v>0</v>
      </c>
      <c r="H161" s="476">
        <v>0</v>
      </c>
      <c r="I161" s="475">
        <f t="shared" si="56"/>
        <v>0</v>
      </c>
      <c r="J161" s="481">
        <f t="shared" si="64"/>
        <v>0</v>
      </c>
      <c r="K161" s="477">
        <f t="shared" si="66"/>
        <v>0</v>
      </c>
      <c r="L161" s="478">
        <f t="shared" si="57"/>
        <v>0</v>
      </c>
      <c r="M161" s="479">
        <f t="shared" si="58"/>
        <v>0</v>
      </c>
    </row>
    <row r="162" spans="2:13" x14ac:dyDescent="0.2">
      <c r="B162" s="474">
        <v>21</v>
      </c>
      <c r="C162" s="475">
        <f t="shared" si="59"/>
        <v>0</v>
      </c>
      <c r="D162" s="480">
        <f t="shared" si="60"/>
        <v>0.02</v>
      </c>
      <c r="E162" s="475">
        <f t="shared" si="61"/>
        <v>0</v>
      </c>
      <c r="F162" s="476">
        <f t="shared" si="62"/>
        <v>0.03</v>
      </c>
      <c r="G162" s="475">
        <f t="shared" si="63"/>
        <v>0</v>
      </c>
      <c r="H162" s="476">
        <v>0</v>
      </c>
      <c r="I162" s="475">
        <f t="shared" si="56"/>
        <v>0</v>
      </c>
      <c r="J162" s="481">
        <f t="shared" si="64"/>
        <v>0</v>
      </c>
      <c r="K162" s="477">
        <f t="shared" ref="K162:K171" si="67">I162-J162</f>
        <v>0</v>
      </c>
      <c r="L162" s="478">
        <f t="shared" si="57"/>
        <v>0</v>
      </c>
      <c r="M162" s="479">
        <f t="shared" si="58"/>
        <v>0</v>
      </c>
    </row>
    <row r="163" spans="2:13" x14ac:dyDescent="0.2">
      <c r="B163" s="474">
        <v>22</v>
      </c>
      <c r="C163" s="475">
        <f t="shared" si="59"/>
        <v>0</v>
      </c>
      <c r="D163" s="480">
        <f t="shared" si="60"/>
        <v>0.02</v>
      </c>
      <c r="E163" s="475">
        <f t="shared" si="61"/>
        <v>0</v>
      </c>
      <c r="F163" s="476">
        <f t="shared" si="62"/>
        <v>0.03</v>
      </c>
      <c r="G163" s="475">
        <f t="shared" si="63"/>
        <v>0</v>
      </c>
      <c r="H163" s="476">
        <v>0</v>
      </c>
      <c r="I163" s="475">
        <f t="shared" si="56"/>
        <v>0</v>
      </c>
      <c r="J163" s="481">
        <f t="shared" si="64"/>
        <v>0</v>
      </c>
      <c r="K163" s="477">
        <f t="shared" si="67"/>
        <v>0</v>
      </c>
      <c r="L163" s="478">
        <f t="shared" si="57"/>
        <v>0</v>
      </c>
      <c r="M163" s="479">
        <f t="shared" si="58"/>
        <v>0</v>
      </c>
    </row>
    <row r="164" spans="2:13" x14ac:dyDescent="0.2">
      <c r="B164" s="474">
        <v>23</v>
      </c>
      <c r="C164" s="475">
        <f t="shared" si="59"/>
        <v>0</v>
      </c>
      <c r="D164" s="480">
        <f t="shared" si="60"/>
        <v>0.02</v>
      </c>
      <c r="E164" s="475">
        <f t="shared" si="61"/>
        <v>0</v>
      </c>
      <c r="F164" s="476">
        <f t="shared" si="62"/>
        <v>0.03</v>
      </c>
      <c r="G164" s="475">
        <f t="shared" si="63"/>
        <v>0</v>
      </c>
      <c r="H164" s="476">
        <v>0</v>
      </c>
      <c r="I164" s="475">
        <f t="shared" si="56"/>
        <v>0</v>
      </c>
      <c r="J164" s="481">
        <f t="shared" si="64"/>
        <v>0</v>
      </c>
      <c r="K164" s="477">
        <f t="shared" si="67"/>
        <v>0</v>
      </c>
      <c r="L164" s="478">
        <f t="shared" si="57"/>
        <v>0</v>
      </c>
      <c r="M164" s="479">
        <f t="shared" si="58"/>
        <v>0</v>
      </c>
    </row>
    <row r="165" spans="2:13" x14ac:dyDescent="0.2">
      <c r="B165" s="474">
        <v>24</v>
      </c>
      <c r="C165" s="475">
        <f t="shared" si="59"/>
        <v>0</v>
      </c>
      <c r="D165" s="480">
        <f t="shared" si="60"/>
        <v>0.02</v>
      </c>
      <c r="E165" s="475">
        <f t="shared" si="61"/>
        <v>0</v>
      </c>
      <c r="F165" s="476">
        <f t="shared" si="62"/>
        <v>0.03</v>
      </c>
      <c r="G165" s="475">
        <f t="shared" si="63"/>
        <v>0</v>
      </c>
      <c r="H165" s="476">
        <v>0</v>
      </c>
      <c r="I165" s="475">
        <f t="shared" si="56"/>
        <v>0</v>
      </c>
      <c r="J165" s="481">
        <f t="shared" si="64"/>
        <v>0</v>
      </c>
      <c r="K165" s="477">
        <f t="shared" si="67"/>
        <v>0</v>
      </c>
      <c r="L165" s="478">
        <f t="shared" si="57"/>
        <v>0</v>
      </c>
      <c r="M165" s="479">
        <f t="shared" si="58"/>
        <v>0</v>
      </c>
    </row>
    <row r="166" spans="2:13" x14ac:dyDescent="0.2">
      <c r="B166" s="474">
        <v>25</v>
      </c>
      <c r="C166" s="475">
        <f t="shared" si="59"/>
        <v>0</v>
      </c>
      <c r="D166" s="480">
        <f t="shared" si="60"/>
        <v>0.02</v>
      </c>
      <c r="E166" s="475">
        <f t="shared" si="61"/>
        <v>0</v>
      </c>
      <c r="F166" s="476">
        <f t="shared" si="62"/>
        <v>0.03</v>
      </c>
      <c r="G166" s="475">
        <f t="shared" si="63"/>
        <v>0</v>
      </c>
      <c r="H166" s="476">
        <v>0</v>
      </c>
      <c r="I166" s="475">
        <f t="shared" si="56"/>
        <v>0</v>
      </c>
      <c r="J166" s="481">
        <f t="shared" si="64"/>
        <v>0</v>
      </c>
      <c r="K166" s="477">
        <f t="shared" si="67"/>
        <v>0</v>
      </c>
      <c r="L166" s="478">
        <f t="shared" si="57"/>
        <v>0</v>
      </c>
      <c r="M166" s="479">
        <f t="shared" si="58"/>
        <v>0</v>
      </c>
    </row>
    <row r="167" spans="2:13" x14ac:dyDescent="0.2">
      <c r="B167" s="474">
        <v>26</v>
      </c>
      <c r="C167" s="475">
        <f t="shared" si="59"/>
        <v>0</v>
      </c>
      <c r="D167" s="480">
        <f t="shared" si="60"/>
        <v>0.02</v>
      </c>
      <c r="E167" s="475">
        <f t="shared" si="61"/>
        <v>0</v>
      </c>
      <c r="F167" s="476">
        <f t="shared" si="62"/>
        <v>0.03</v>
      </c>
      <c r="G167" s="475">
        <f t="shared" si="63"/>
        <v>0</v>
      </c>
      <c r="H167" s="476">
        <v>0</v>
      </c>
      <c r="I167" s="475">
        <f t="shared" si="56"/>
        <v>0</v>
      </c>
      <c r="J167" s="481">
        <f t="shared" si="64"/>
        <v>0</v>
      </c>
      <c r="K167" s="477">
        <f t="shared" si="67"/>
        <v>0</v>
      </c>
      <c r="L167" s="478">
        <f t="shared" si="57"/>
        <v>0</v>
      </c>
      <c r="M167" s="479">
        <f t="shared" si="58"/>
        <v>0</v>
      </c>
    </row>
    <row r="168" spans="2:13" x14ac:dyDescent="0.2">
      <c r="B168" s="474">
        <v>27</v>
      </c>
      <c r="C168" s="475">
        <f t="shared" si="59"/>
        <v>0</v>
      </c>
      <c r="D168" s="480">
        <f t="shared" si="60"/>
        <v>0.02</v>
      </c>
      <c r="E168" s="475">
        <f t="shared" si="61"/>
        <v>0</v>
      </c>
      <c r="F168" s="476">
        <f t="shared" si="62"/>
        <v>0.03</v>
      </c>
      <c r="G168" s="475">
        <f t="shared" si="63"/>
        <v>0</v>
      </c>
      <c r="H168" s="476">
        <v>0</v>
      </c>
      <c r="I168" s="475">
        <f t="shared" si="56"/>
        <v>0</v>
      </c>
      <c r="J168" s="481">
        <f t="shared" si="64"/>
        <v>0</v>
      </c>
      <c r="K168" s="477">
        <f t="shared" si="67"/>
        <v>0</v>
      </c>
      <c r="L168" s="478">
        <f t="shared" si="57"/>
        <v>0</v>
      </c>
      <c r="M168" s="479">
        <f t="shared" si="58"/>
        <v>0</v>
      </c>
    </row>
    <row r="169" spans="2:13" x14ac:dyDescent="0.2">
      <c r="B169" s="474">
        <v>28</v>
      </c>
      <c r="C169" s="475">
        <f t="shared" si="59"/>
        <v>0</v>
      </c>
      <c r="D169" s="480">
        <f t="shared" si="60"/>
        <v>0.02</v>
      </c>
      <c r="E169" s="475">
        <f t="shared" si="61"/>
        <v>0</v>
      </c>
      <c r="F169" s="476">
        <f t="shared" si="62"/>
        <v>0.03</v>
      </c>
      <c r="G169" s="475">
        <f t="shared" si="63"/>
        <v>0</v>
      </c>
      <c r="H169" s="476">
        <v>0</v>
      </c>
      <c r="I169" s="475">
        <f t="shared" si="56"/>
        <v>0</v>
      </c>
      <c r="J169" s="481">
        <f t="shared" si="64"/>
        <v>0</v>
      </c>
      <c r="K169" s="477">
        <f t="shared" si="67"/>
        <v>0</v>
      </c>
      <c r="L169" s="478">
        <f t="shared" si="57"/>
        <v>0</v>
      </c>
      <c r="M169" s="479">
        <f t="shared" si="58"/>
        <v>0</v>
      </c>
    </row>
    <row r="170" spans="2:13" x14ac:dyDescent="0.2">
      <c r="B170" s="474">
        <v>29</v>
      </c>
      <c r="C170" s="475">
        <f t="shared" si="59"/>
        <v>0</v>
      </c>
      <c r="D170" s="480">
        <f t="shared" si="60"/>
        <v>0.02</v>
      </c>
      <c r="E170" s="475">
        <f t="shared" si="61"/>
        <v>0</v>
      </c>
      <c r="F170" s="476">
        <f t="shared" si="62"/>
        <v>0.03</v>
      </c>
      <c r="G170" s="475">
        <f t="shared" si="63"/>
        <v>0</v>
      </c>
      <c r="H170" s="476">
        <v>0</v>
      </c>
      <c r="I170" s="475">
        <f t="shared" si="56"/>
        <v>0</v>
      </c>
      <c r="J170" s="481">
        <f t="shared" si="64"/>
        <v>0</v>
      </c>
      <c r="K170" s="477">
        <f t="shared" si="67"/>
        <v>0</v>
      </c>
      <c r="L170" s="478">
        <f t="shared" si="57"/>
        <v>0</v>
      </c>
      <c r="M170" s="479">
        <f t="shared" si="58"/>
        <v>0</v>
      </c>
    </row>
    <row r="171" spans="2:13" x14ac:dyDescent="0.2">
      <c r="B171" s="474">
        <v>30</v>
      </c>
      <c r="C171" s="475">
        <f t="shared" si="59"/>
        <v>0</v>
      </c>
      <c r="D171" s="406"/>
      <c r="E171" s="475">
        <f t="shared" si="61"/>
        <v>0</v>
      </c>
      <c r="F171" s="406"/>
      <c r="G171" s="475">
        <f t="shared" si="63"/>
        <v>0</v>
      </c>
      <c r="H171" s="406"/>
      <c r="I171" s="475">
        <f t="shared" si="56"/>
        <v>0</v>
      </c>
      <c r="J171" s="481">
        <f t="shared" si="64"/>
        <v>0</v>
      </c>
      <c r="K171" s="477">
        <f t="shared" si="67"/>
        <v>0</v>
      </c>
      <c r="L171" s="478">
        <f t="shared" si="57"/>
        <v>0</v>
      </c>
      <c r="M171" s="479">
        <f t="shared" si="58"/>
        <v>0</v>
      </c>
    </row>
    <row r="172" spans="2:13" x14ac:dyDescent="0.2">
      <c r="B172" s="474"/>
      <c r="C172" s="482"/>
      <c r="D172" s="406"/>
      <c r="E172" s="482"/>
      <c r="F172" s="406"/>
      <c r="G172" s="482"/>
      <c r="H172" s="406"/>
      <c r="I172" s="482"/>
      <c r="J172" s="482"/>
      <c r="K172" s="482"/>
      <c r="L172" s="478"/>
      <c r="M172" s="479"/>
    </row>
    <row r="173" spans="2:13" x14ac:dyDescent="0.2">
      <c r="B173" s="483" t="s">
        <v>262</v>
      </c>
      <c r="C173" s="447"/>
      <c r="E173" s="447"/>
      <c r="G173" s="447"/>
      <c r="I173" s="447"/>
      <c r="J173" s="447"/>
      <c r="K173" s="447"/>
      <c r="L173" s="484"/>
      <c r="M173" s="485"/>
    </row>
    <row r="174" spans="2:13" ht="13.5" thickBot="1" x14ac:dyDescent="0.25">
      <c r="B174" s="364" t="s">
        <v>659</v>
      </c>
      <c r="C174" s="356"/>
      <c r="D174" s="356"/>
      <c r="E174" s="486"/>
      <c r="F174" s="356"/>
      <c r="G174" s="486"/>
      <c r="H174" s="356"/>
      <c r="I174" s="486"/>
      <c r="J174" s="486"/>
      <c r="K174" s="486"/>
      <c r="L174" s="486"/>
      <c r="M174" s="487"/>
    </row>
    <row r="175" spans="2:13" x14ac:dyDescent="0.2">
      <c r="B175" s="488" t="s">
        <v>660</v>
      </c>
    </row>
    <row r="176" spans="2:13" x14ac:dyDescent="0.2">
      <c r="B176" s="488"/>
    </row>
  </sheetData>
  <sheetProtection algorithmName="SHA-512" hashValue="gQjAOx2Dq0OuMYDK01Ueqmvr3cs2I9z/MXQX45btpCHz/nqusFcqC0WvwuDvN7yUs+kk7RROqYqWG5h5VMqdvA==" saltValue="GDugtJ8++U5jkkgxYI9nvQ==" spinCount="100000" sheet="1" objects="1" scenarios="1"/>
  <mergeCells count="4">
    <mergeCell ref="D20:E20"/>
    <mergeCell ref="D22:E22"/>
    <mergeCell ref="O29:V29"/>
    <mergeCell ref="D24:E24"/>
  </mergeCells>
  <phoneticPr fontId="6" type="noConversion"/>
  <dataValidations count="3">
    <dataValidation type="list" allowBlank="1" showInputMessage="1" showErrorMessage="1" sqref="I124" xr:uid="{45EAC3E7-0785-465E-A8CD-AC51672E9AC4}">
      <formula1>"No,Requesting,Exempt Now"</formula1>
    </dataValidation>
    <dataValidation type="list" allowBlank="1" showInputMessage="1" showErrorMessage="1" sqref="D20:E20" xr:uid="{DF418A20-3373-443E-BBCC-93038FACA1F3}">
      <formula1>"Section 8,Rural Development,HUD Utiity Model(HUSM),Energy Consumption Model (ECM)"</formula1>
    </dataValidation>
    <dataValidation type="list" allowBlank="1" showInputMessage="1" showErrorMessage="1" sqref="D24:E24" xr:uid="{4F806378-B7FA-48C5-A9DA-DEF35BD8D983}">
      <formula1>"None,Energy Star Certification,LEED Certification, Significant Green Retrofit"</formula1>
    </dataValidation>
  </dataValidations>
  <hyperlinks>
    <hyperlink ref="O29" r:id="rId1" xr:uid="{5CCE883A-A40F-40EF-AE2C-789D2134007D}"/>
  </hyperlinks>
  <printOptions horizontalCentered="1"/>
  <pageMargins left="0.25" right="0.25" top="0.75" bottom="0.75" header="0.3" footer="0.3"/>
  <pageSetup scale="70" fitToWidth="9" fitToHeight="9" orientation="landscape" r:id="rId2"/>
  <headerFooter alignWithMargins="0"/>
  <rowBreaks count="3" manualBreakCount="3">
    <brk id="25" max="16383" man="1"/>
    <brk id="103" min="1" max="13" man="1"/>
    <brk id="133" min="1" max="13"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79998168889431442"/>
  </sheetPr>
  <dimension ref="A1:K73"/>
  <sheetViews>
    <sheetView showGridLines="0" showZeros="0" view="pageBreakPreview" zoomScaleNormal="100" zoomScaleSheetLayoutView="100" workbookViewId="0">
      <selection sqref="A1:XFD1048576"/>
    </sheetView>
  </sheetViews>
  <sheetFormatPr defaultColWidth="0" defaultRowHeight="12.75" zeroHeight="1" x14ac:dyDescent="0.2"/>
  <cols>
    <col min="1" max="1" width="3.7109375" style="132" customWidth="1"/>
    <col min="2" max="2" width="18.5703125" style="132" customWidth="1"/>
    <col min="3" max="3" width="15.5703125" style="132" customWidth="1"/>
    <col min="4" max="4" width="17.85546875" style="132" customWidth="1"/>
    <col min="5" max="5" width="16.140625" style="132" customWidth="1"/>
    <col min="6" max="6" width="13" style="132" customWidth="1"/>
    <col min="7" max="7" width="16.42578125" style="132" customWidth="1"/>
    <col min="8" max="8" width="10.5703125" style="132" customWidth="1"/>
    <col min="9" max="9" width="15.42578125" style="132" hidden="1" customWidth="1"/>
    <col min="10" max="11" width="12.140625" style="132" hidden="1" customWidth="1"/>
    <col min="12" max="16384" width="11.140625" style="132" hidden="1"/>
  </cols>
  <sheetData>
    <row r="1" spans="1:9" x14ac:dyDescent="0.2">
      <c r="A1" s="85" t="s">
        <v>975</v>
      </c>
    </row>
    <row r="2" spans="1:9" s="330" customFormat="1" ht="15.75" x14ac:dyDescent="0.25">
      <c r="B2" s="1067" t="s">
        <v>834</v>
      </c>
      <c r="C2" s="1067"/>
      <c r="D2" s="1067"/>
      <c r="E2" s="1067"/>
      <c r="F2" s="1067"/>
      <c r="G2" s="1067"/>
      <c r="H2" s="332"/>
      <c r="I2" s="332"/>
    </row>
    <row r="3" spans="1:9" x14ac:dyDescent="0.2"/>
    <row r="4" spans="1:9" x14ac:dyDescent="0.2">
      <c r="C4" s="465" t="s">
        <v>549</v>
      </c>
      <c r="D4" s="1066">
        <f>'Proj Info'!F6</f>
        <v>0</v>
      </c>
      <c r="E4" s="1066"/>
      <c r="F4" s="1066"/>
      <c r="G4" s="1066"/>
      <c r="H4" s="1066"/>
      <c r="I4" s="1066"/>
    </row>
    <row r="5" spans="1:9" x14ac:dyDescent="0.2"/>
    <row r="6" spans="1:9" x14ac:dyDescent="0.2"/>
    <row r="7" spans="1:9" x14ac:dyDescent="0.2"/>
    <row r="8" spans="1:9" x14ac:dyDescent="0.2"/>
    <row r="9" spans="1:9" x14ac:dyDescent="0.2"/>
    <row r="10" spans="1:9" x14ac:dyDescent="0.2"/>
    <row r="11" spans="1:9" x14ac:dyDescent="0.2"/>
    <row r="12" spans="1:9" x14ac:dyDescent="0.2"/>
    <row r="13" spans="1:9" x14ac:dyDescent="0.2"/>
    <row r="14" spans="1:9" x14ac:dyDescent="0.2"/>
    <row r="15" spans="1:9" x14ac:dyDescent="0.2"/>
    <row r="16" spans="1:9" x14ac:dyDescent="0.2"/>
    <row r="17" s="132" customFormat="1" x14ac:dyDescent="0.2"/>
    <row r="18" s="132" customFormat="1" x14ac:dyDescent="0.2"/>
    <row r="19" s="132" customFormat="1" x14ac:dyDescent="0.2"/>
    <row r="20" s="132" customFormat="1" x14ac:dyDescent="0.2"/>
    <row r="21" s="132" customFormat="1" x14ac:dyDescent="0.2"/>
    <row r="22" s="132" customFormat="1" x14ac:dyDescent="0.2"/>
    <row r="23" s="132" customFormat="1" x14ac:dyDescent="0.2"/>
    <row r="24" s="132" customFormat="1" x14ac:dyDescent="0.2"/>
    <row r="25" s="132" customFormat="1" x14ac:dyDescent="0.2"/>
    <row r="26" s="132" customFormat="1" x14ac:dyDescent="0.2"/>
    <row r="27" s="132" customFormat="1" x14ac:dyDescent="0.2"/>
    <row r="28" s="132" customFormat="1" x14ac:dyDescent="0.2"/>
    <row r="29" s="132" customFormat="1" x14ac:dyDescent="0.2"/>
    <row r="30" s="132" customFormat="1" x14ac:dyDescent="0.2"/>
    <row r="31" s="132" customFormat="1" x14ac:dyDescent="0.2"/>
    <row r="32" s="132" customFormat="1" x14ac:dyDescent="0.2"/>
    <row r="33" s="132" customFormat="1" x14ac:dyDescent="0.2"/>
    <row r="34" s="132" customFormat="1" x14ac:dyDescent="0.2"/>
    <row r="35" s="132" customFormat="1" x14ac:dyDescent="0.2"/>
    <row r="36" s="132" customFormat="1" x14ac:dyDescent="0.2"/>
    <row r="37" s="132" customFormat="1" x14ac:dyDescent="0.2"/>
    <row r="38" s="132" customFormat="1" x14ac:dyDescent="0.2"/>
    <row r="39" s="132" customFormat="1" x14ac:dyDescent="0.2"/>
    <row r="40" s="132" customFormat="1" x14ac:dyDescent="0.2"/>
    <row r="41" s="132" customFormat="1" x14ac:dyDescent="0.2"/>
    <row r="42" s="132" customFormat="1" x14ac:dyDescent="0.2"/>
    <row r="43" s="132" customFormat="1" x14ac:dyDescent="0.2"/>
    <row r="44" s="132" customFormat="1" x14ac:dyDescent="0.2"/>
    <row r="45" s="132" customFormat="1" x14ac:dyDescent="0.2"/>
    <row r="46" s="132" customFormat="1" x14ac:dyDescent="0.2"/>
    <row r="47" s="132" customFormat="1" x14ac:dyDescent="0.2"/>
    <row r="48" s="132" customFormat="1" x14ac:dyDescent="0.2"/>
    <row r="49" s="132" customFormat="1" x14ac:dyDescent="0.2"/>
    <row r="50" s="132" customFormat="1" x14ac:dyDescent="0.2"/>
    <row r="51" s="132" customFormat="1" x14ac:dyDescent="0.2"/>
    <row r="52" s="132" customFormat="1" x14ac:dyDescent="0.2"/>
    <row r="53" s="132" customFormat="1" x14ac:dyDescent="0.2"/>
    <row r="54" s="132" customFormat="1" x14ac:dyDescent="0.2"/>
    <row r="55" s="132" customFormat="1" x14ac:dyDescent="0.2"/>
    <row r="56" s="132" customFormat="1" x14ac:dyDescent="0.2"/>
    <row r="57" s="132" customFormat="1" x14ac:dyDescent="0.2"/>
    <row r="58" s="132" customFormat="1" x14ac:dyDescent="0.2"/>
    <row r="59" s="132" customFormat="1" x14ac:dyDescent="0.2"/>
    <row r="60" s="132" customFormat="1" x14ac:dyDescent="0.2"/>
    <row r="61" s="132" customFormat="1" x14ac:dyDescent="0.2"/>
    <row r="62" s="132" customFormat="1" x14ac:dyDescent="0.2"/>
    <row r="63" s="132" customFormat="1" x14ac:dyDescent="0.2"/>
    <row r="64" s="132" customFormat="1" x14ac:dyDescent="0.2"/>
    <row r="65" s="132" customFormat="1" x14ac:dyDescent="0.2"/>
    <row r="66" s="132" customFormat="1" x14ac:dyDescent="0.2"/>
    <row r="67" s="132" customFormat="1" x14ac:dyDescent="0.2"/>
    <row r="68" s="132" customFormat="1" x14ac:dyDescent="0.2"/>
    <row r="69" s="132" customFormat="1" x14ac:dyDescent="0.2"/>
    <row r="70" s="132" customFormat="1" x14ac:dyDescent="0.2"/>
    <row r="71" s="132" customFormat="1" x14ac:dyDescent="0.2"/>
    <row r="72" s="132" customFormat="1" x14ac:dyDescent="0.2"/>
    <row r="73" s="132" customFormat="1" x14ac:dyDescent="0.2"/>
  </sheetData>
  <sheetProtection selectLockedCells="1"/>
  <mergeCells count="2">
    <mergeCell ref="D4:I4"/>
    <mergeCell ref="B2:G2"/>
  </mergeCells>
  <printOptions horizontalCentered="1"/>
  <pageMargins left="0.5" right="0.5" top="0.75" bottom="0.75" header="0.5" footer="0.5"/>
  <pageSetup scale="93" fitToHeight="2"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2ED45-E105-4774-9CC7-316E4631960D}">
  <sheetPr>
    <tabColor theme="4" tint="0.79998168889431442"/>
  </sheetPr>
  <dimension ref="A1:O54"/>
  <sheetViews>
    <sheetView view="pageBreakPreview" zoomScale="110" zoomScaleNormal="100" zoomScaleSheetLayoutView="110" workbookViewId="0">
      <selection activeCell="B5" sqref="B5"/>
    </sheetView>
  </sheetViews>
  <sheetFormatPr defaultColWidth="9.140625" defaultRowHeight="12.75" x14ac:dyDescent="0.2"/>
  <cols>
    <col min="1" max="1" width="3.7109375" style="489" customWidth="1"/>
    <col min="2" max="2" width="26.7109375" style="489" customWidth="1"/>
    <col min="3" max="3" width="15.7109375" style="489" customWidth="1"/>
    <col min="4" max="4" width="10.85546875" style="489" customWidth="1"/>
    <col min="5" max="5" width="15.85546875" style="490" customWidth="1"/>
    <col min="6" max="6" width="15.7109375" style="489" customWidth="1"/>
    <col min="7" max="7" width="15.7109375" style="491" customWidth="1"/>
    <col min="8" max="8" width="15.7109375" style="492" customWidth="1"/>
    <col min="9" max="12" width="15.7109375" style="491" customWidth="1"/>
    <col min="13" max="13" width="12.7109375" style="489" customWidth="1"/>
    <col min="14" max="16384" width="9.140625" style="489"/>
  </cols>
  <sheetData>
    <row r="1" spans="1:15" x14ac:dyDescent="0.2">
      <c r="A1" s="85" t="s">
        <v>975</v>
      </c>
    </row>
    <row r="2" spans="1:15" x14ac:dyDescent="0.2">
      <c r="B2" s="493" t="s">
        <v>1116</v>
      </c>
      <c r="C2" s="490"/>
      <c r="D2" s="490"/>
      <c r="F2" s="490"/>
      <c r="G2" s="494"/>
      <c r="H2" s="495"/>
      <c r="I2" s="494"/>
      <c r="J2" s="494"/>
      <c r="K2" s="494"/>
      <c r="L2" s="494"/>
      <c r="M2" s="490"/>
      <c r="N2" s="490"/>
      <c r="O2" s="490"/>
    </row>
    <row r="3" spans="1:15" x14ac:dyDescent="0.2">
      <c r="B3" s="490"/>
      <c r="C3" s="496" t="s">
        <v>1078</v>
      </c>
      <c r="D3" s="490"/>
      <c r="F3" s="490"/>
      <c r="G3" s="494"/>
      <c r="H3" s="497" t="s">
        <v>924</v>
      </c>
      <c r="I3" s="494"/>
      <c r="J3" s="494"/>
      <c r="K3" s="494"/>
      <c r="L3" s="494"/>
      <c r="M3" s="490"/>
      <c r="N3" s="490"/>
      <c r="O3" s="490"/>
    </row>
    <row r="4" spans="1:15" ht="51" x14ac:dyDescent="0.2">
      <c r="B4" s="498" t="s">
        <v>1540</v>
      </c>
      <c r="C4" s="498" t="s">
        <v>912</v>
      </c>
      <c r="D4" s="498" t="s">
        <v>915</v>
      </c>
      <c r="E4" s="499" t="s">
        <v>911</v>
      </c>
      <c r="F4" s="499" t="s">
        <v>917</v>
      </c>
      <c r="G4" s="500" t="s">
        <v>1161</v>
      </c>
      <c r="H4" s="501" t="s">
        <v>925</v>
      </c>
      <c r="I4" s="500" t="s">
        <v>926</v>
      </c>
      <c r="J4" s="500" t="s">
        <v>1071</v>
      </c>
      <c r="K4" s="500" t="s">
        <v>1072</v>
      </c>
      <c r="L4" s="500" t="s">
        <v>1139</v>
      </c>
      <c r="M4" s="490"/>
      <c r="N4" s="490"/>
      <c r="O4" s="490"/>
    </row>
    <row r="5" spans="1:15" x14ac:dyDescent="0.2">
      <c r="B5" s="502"/>
      <c r="C5" s="502"/>
      <c r="D5" s="503"/>
      <c r="E5" s="502"/>
      <c r="F5" s="502"/>
      <c r="G5" s="504"/>
      <c r="H5" s="505"/>
      <c r="I5" s="506"/>
      <c r="J5" s="506"/>
      <c r="K5" s="507"/>
      <c r="L5" s="508"/>
      <c r="M5" s="490"/>
      <c r="N5" s="490"/>
      <c r="O5" s="490"/>
    </row>
    <row r="6" spans="1:15" x14ac:dyDescent="0.2">
      <c r="B6" s="509"/>
      <c r="C6" s="509"/>
      <c r="D6" s="503"/>
      <c r="E6" s="509"/>
      <c r="F6" s="509"/>
      <c r="G6" s="506"/>
      <c r="H6" s="505"/>
      <c r="I6" s="506"/>
      <c r="J6" s="506"/>
      <c r="K6" s="507"/>
      <c r="L6" s="508"/>
      <c r="M6" s="490"/>
      <c r="N6" s="490"/>
      <c r="O6" s="490"/>
    </row>
    <row r="7" spans="1:15" x14ac:dyDescent="0.2">
      <c r="B7" s="509"/>
      <c r="C7" s="509"/>
      <c r="D7" s="503"/>
      <c r="E7" s="509"/>
      <c r="F7" s="509"/>
      <c r="G7" s="506"/>
      <c r="H7" s="505"/>
      <c r="I7" s="506"/>
      <c r="J7" s="506"/>
      <c r="K7" s="507"/>
      <c r="L7" s="508"/>
      <c r="M7" s="490"/>
      <c r="N7" s="490"/>
      <c r="O7" s="490"/>
    </row>
    <row r="8" spans="1:15" x14ac:dyDescent="0.2">
      <c r="B8" s="509"/>
      <c r="C8" s="509"/>
      <c r="D8" s="503"/>
      <c r="E8" s="509"/>
      <c r="F8" s="509"/>
      <c r="G8" s="506"/>
      <c r="H8" s="505"/>
      <c r="I8" s="506"/>
      <c r="J8" s="506"/>
      <c r="K8" s="507"/>
      <c r="L8" s="508"/>
      <c r="M8" s="490"/>
      <c r="N8" s="490"/>
      <c r="O8" s="490"/>
    </row>
    <row r="9" spans="1:15" x14ac:dyDescent="0.2">
      <c r="B9" s="509"/>
      <c r="C9" s="509"/>
      <c r="D9" s="503"/>
      <c r="E9" s="509"/>
      <c r="F9" s="509"/>
      <c r="G9" s="506"/>
      <c r="H9" s="505"/>
      <c r="I9" s="506"/>
      <c r="J9" s="506"/>
      <c r="K9" s="507"/>
      <c r="L9" s="508"/>
      <c r="M9" s="490"/>
      <c r="N9" s="490"/>
      <c r="O9" s="490"/>
    </row>
    <row r="10" spans="1:15" x14ac:dyDescent="0.2">
      <c r="B10" s="509"/>
      <c r="C10" s="509"/>
      <c r="D10" s="503"/>
      <c r="E10" s="509"/>
      <c r="F10" s="509"/>
      <c r="G10" s="506"/>
      <c r="H10" s="505"/>
      <c r="I10" s="506"/>
      <c r="J10" s="506"/>
      <c r="K10" s="507"/>
      <c r="L10" s="508"/>
      <c r="M10" s="490"/>
      <c r="N10" s="490"/>
      <c r="O10" s="490"/>
    </row>
    <row r="11" spans="1:15" x14ac:dyDescent="0.2">
      <c r="B11" s="509"/>
      <c r="C11" s="509"/>
      <c r="D11" s="503"/>
      <c r="E11" s="509"/>
      <c r="F11" s="509"/>
      <c r="G11" s="506"/>
      <c r="H11" s="505"/>
      <c r="I11" s="506"/>
      <c r="J11" s="506"/>
      <c r="K11" s="507"/>
      <c r="L11" s="508"/>
      <c r="M11" s="490"/>
      <c r="N11" s="490"/>
      <c r="O11" s="490"/>
    </row>
    <row r="12" spans="1:15" x14ac:dyDescent="0.2">
      <c r="B12" s="509"/>
      <c r="C12" s="509"/>
      <c r="D12" s="503"/>
      <c r="E12" s="509"/>
      <c r="F12" s="509"/>
      <c r="G12" s="506"/>
      <c r="H12" s="505"/>
      <c r="I12" s="506"/>
      <c r="J12" s="506"/>
      <c r="K12" s="507"/>
      <c r="L12" s="508"/>
      <c r="M12" s="490"/>
      <c r="N12" s="490"/>
      <c r="O12" s="490"/>
    </row>
    <row r="13" spans="1:15" x14ac:dyDescent="0.2">
      <c r="B13" s="509"/>
      <c r="C13" s="509"/>
      <c r="D13" s="503"/>
      <c r="E13" s="509"/>
      <c r="F13" s="509"/>
      <c r="G13" s="506"/>
      <c r="H13" s="505"/>
      <c r="I13" s="506"/>
      <c r="J13" s="506"/>
      <c r="K13" s="507"/>
      <c r="L13" s="508"/>
      <c r="M13" s="490"/>
      <c r="N13" s="490"/>
      <c r="O13" s="490"/>
    </row>
    <row r="14" spans="1:15" x14ac:dyDescent="0.2">
      <c r="B14" s="509"/>
      <c r="C14" s="509"/>
      <c r="D14" s="503"/>
      <c r="E14" s="509"/>
      <c r="F14" s="509"/>
      <c r="G14" s="506"/>
      <c r="H14" s="505"/>
      <c r="I14" s="506"/>
      <c r="J14" s="506"/>
      <c r="K14" s="507"/>
      <c r="L14" s="508"/>
      <c r="M14" s="490"/>
      <c r="N14" s="490"/>
      <c r="O14" s="490"/>
    </row>
    <row r="15" spans="1:15" x14ac:dyDescent="0.2">
      <c r="B15" s="509"/>
      <c r="C15" s="509"/>
      <c r="D15" s="503"/>
      <c r="E15" s="509"/>
      <c r="F15" s="509"/>
      <c r="G15" s="506"/>
      <c r="H15" s="505"/>
      <c r="I15" s="506"/>
      <c r="J15" s="506"/>
      <c r="K15" s="507"/>
      <c r="L15" s="508"/>
      <c r="M15" s="490"/>
      <c r="N15" s="490"/>
      <c r="O15" s="490"/>
    </row>
    <row r="16" spans="1:15" x14ac:dyDescent="0.2">
      <c r="B16" s="509"/>
      <c r="C16" s="509"/>
      <c r="D16" s="503"/>
      <c r="E16" s="509"/>
      <c r="F16" s="509"/>
      <c r="G16" s="506"/>
      <c r="H16" s="505"/>
      <c r="I16" s="506"/>
      <c r="J16" s="506"/>
      <c r="K16" s="507"/>
      <c r="L16" s="508"/>
      <c r="M16" s="490"/>
      <c r="N16" s="490"/>
      <c r="O16" s="490"/>
    </row>
    <row r="17" spans="2:15" x14ac:dyDescent="0.2">
      <c r="B17" s="509"/>
      <c r="C17" s="509"/>
      <c r="D17" s="503"/>
      <c r="E17" s="509"/>
      <c r="F17" s="509"/>
      <c r="G17" s="506"/>
      <c r="H17" s="505"/>
      <c r="I17" s="506"/>
      <c r="J17" s="506"/>
      <c r="K17" s="507"/>
      <c r="L17" s="508"/>
      <c r="M17" s="490"/>
      <c r="N17" s="490"/>
      <c r="O17" s="490"/>
    </row>
    <row r="18" spans="2:15" x14ac:dyDescent="0.2">
      <c r="B18" s="509"/>
      <c r="C18" s="509"/>
      <c r="D18" s="503"/>
      <c r="E18" s="509"/>
      <c r="F18" s="509"/>
      <c r="G18" s="506"/>
      <c r="H18" s="505"/>
      <c r="I18" s="506"/>
      <c r="J18" s="506"/>
      <c r="K18" s="507"/>
      <c r="L18" s="508"/>
      <c r="M18" s="490"/>
      <c r="N18" s="490"/>
      <c r="O18" s="490"/>
    </row>
    <row r="19" spans="2:15" x14ac:dyDescent="0.2">
      <c r="B19" s="509"/>
      <c r="C19" s="509"/>
      <c r="D19" s="503"/>
      <c r="E19" s="509"/>
      <c r="F19" s="509"/>
      <c r="G19" s="506"/>
      <c r="H19" s="505"/>
      <c r="I19" s="506"/>
      <c r="J19" s="506"/>
      <c r="K19" s="507"/>
      <c r="L19" s="508"/>
      <c r="M19" s="490"/>
      <c r="N19" s="490"/>
      <c r="O19" s="490"/>
    </row>
    <row r="20" spans="2:15" x14ac:dyDescent="0.2">
      <c r="B20" s="509"/>
      <c r="C20" s="509"/>
      <c r="D20" s="503"/>
      <c r="E20" s="509"/>
      <c r="F20" s="509"/>
      <c r="G20" s="506"/>
      <c r="H20" s="505"/>
      <c r="I20" s="506"/>
      <c r="J20" s="506"/>
      <c r="K20" s="507"/>
      <c r="L20" s="508"/>
      <c r="M20" s="490"/>
      <c r="N20" s="490"/>
      <c r="O20" s="490"/>
    </row>
    <row r="21" spans="2:15" x14ac:dyDescent="0.2">
      <c r="B21" s="509"/>
      <c r="C21" s="509"/>
      <c r="D21" s="503"/>
      <c r="E21" s="509"/>
      <c r="F21" s="509"/>
      <c r="G21" s="506"/>
      <c r="H21" s="505"/>
      <c r="I21" s="506"/>
      <c r="J21" s="506"/>
      <c r="K21" s="507"/>
      <c r="L21" s="508"/>
      <c r="M21" s="490"/>
      <c r="N21" s="490"/>
      <c r="O21" s="490"/>
    </row>
    <row r="22" spans="2:15" x14ac:dyDescent="0.2">
      <c r="B22" s="509"/>
      <c r="C22" s="509"/>
      <c r="D22" s="503"/>
      <c r="E22" s="509"/>
      <c r="F22" s="509"/>
      <c r="G22" s="506"/>
      <c r="H22" s="505"/>
      <c r="I22" s="506"/>
      <c r="J22" s="506"/>
      <c r="K22" s="507"/>
      <c r="L22" s="508"/>
      <c r="M22" s="490"/>
      <c r="N22" s="490"/>
      <c r="O22" s="490"/>
    </row>
    <row r="23" spans="2:15" x14ac:dyDescent="0.2">
      <c r="B23" s="509"/>
      <c r="C23" s="509"/>
      <c r="D23" s="503"/>
      <c r="E23" s="509"/>
      <c r="F23" s="509"/>
      <c r="G23" s="506"/>
      <c r="H23" s="505"/>
      <c r="I23" s="506"/>
      <c r="J23" s="506"/>
      <c r="K23" s="507"/>
      <c r="L23" s="508"/>
      <c r="M23" s="490"/>
      <c r="N23" s="490"/>
      <c r="O23" s="490"/>
    </row>
    <row r="24" spans="2:15" x14ac:dyDescent="0.2">
      <c r="B24" s="509"/>
      <c r="C24" s="509"/>
      <c r="D24" s="503"/>
      <c r="E24" s="509"/>
      <c r="F24" s="509"/>
      <c r="G24" s="506"/>
      <c r="H24" s="505"/>
      <c r="I24" s="506"/>
      <c r="J24" s="506"/>
      <c r="K24" s="507"/>
      <c r="L24" s="508"/>
      <c r="M24" s="490"/>
      <c r="N24" s="490"/>
      <c r="O24" s="490"/>
    </row>
    <row r="25" spans="2:15" x14ac:dyDescent="0.2">
      <c r="B25" s="509"/>
      <c r="C25" s="509"/>
      <c r="D25" s="503"/>
      <c r="E25" s="509"/>
      <c r="F25" s="509"/>
      <c r="G25" s="506"/>
      <c r="H25" s="505"/>
      <c r="I25" s="506"/>
      <c r="J25" s="506"/>
      <c r="K25" s="507"/>
      <c r="L25" s="508"/>
      <c r="M25" s="490"/>
      <c r="N25" s="490"/>
      <c r="O25" s="490"/>
    </row>
    <row r="26" spans="2:15" x14ac:dyDescent="0.2">
      <c r="B26" s="509"/>
      <c r="C26" s="509"/>
      <c r="D26" s="503"/>
      <c r="E26" s="509"/>
      <c r="F26" s="509"/>
      <c r="G26" s="506"/>
      <c r="H26" s="505"/>
      <c r="I26" s="506"/>
      <c r="J26" s="506"/>
      <c r="K26" s="507"/>
      <c r="L26" s="508"/>
      <c r="M26" s="490"/>
      <c r="N26" s="490"/>
      <c r="O26" s="490"/>
    </row>
    <row r="27" spans="2:15" x14ac:dyDescent="0.2">
      <c r="B27" s="509"/>
      <c r="C27" s="509"/>
      <c r="D27" s="503"/>
      <c r="E27" s="509"/>
      <c r="F27" s="509"/>
      <c r="G27" s="506"/>
      <c r="H27" s="505"/>
      <c r="I27" s="506"/>
      <c r="J27" s="506"/>
      <c r="K27" s="507"/>
      <c r="L27" s="508"/>
      <c r="M27" s="490"/>
      <c r="N27" s="490"/>
      <c r="O27" s="490"/>
    </row>
    <row r="28" spans="2:15" x14ac:dyDescent="0.2">
      <c r="B28" s="509"/>
      <c r="C28" s="509"/>
      <c r="D28" s="503"/>
      <c r="E28" s="509"/>
      <c r="F28" s="509"/>
      <c r="G28" s="506"/>
      <c r="H28" s="505"/>
      <c r="I28" s="506"/>
      <c r="J28" s="506"/>
      <c r="K28" s="507"/>
      <c r="L28" s="508"/>
      <c r="M28" s="490"/>
      <c r="N28" s="490"/>
      <c r="O28" s="490"/>
    </row>
    <row r="29" spans="2:15" x14ac:dyDescent="0.2">
      <c r="B29" s="509"/>
      <c r="C29" s="509"/>
      <c r="D29" s="503"/>
      <c r="E29" s="509"/>
      <c r="F29" s="509"/>
      <c r="G29" s="506"/>
      <c r="H29" s="505"/>
      <c r="I29" s="506"/>
      <c r="J29" s="506"/>
      <c r="K29" s="507"/>
      <c r="L29" s="508"/>
      <c r="M29" s="490"/>
      <c r="N29" s="490"/>
      <c r="O29" s="490"/>
    </row>
    <row r="30" spans="2:15" x14ac:dyDescent="0.2">
      <c r="B30" s="509"/>
      <c r="C30" s="509"/>
      <c r="D30" s="503"/>
      <c r="E30" s="509"/>
      <c r="F30" s="509"/>
      <c r="G30" s="506"/>
      <c r="H30" s="505"/>
      <c r="I30" s="506"/>
      <c r="J30" s="506"/>
      <c r="K30" s="507"/>
      <c r="L30" s="508"/>
      <c r="M30" s="490"/>
      <c r="N30" s="490"/>
      <c r="O30" s="490"/>
    </row>
    <row r="31" spans="2:15" x14ac:dyDescent="0.2">
      <c r="B31" s="509"/>
      <c r="C31" s="509"/>
      <c r="D31" s="503"/>
      <c r="E31" s="509"/>
      <c r="F31" s="509"/>
      <c r="G31" s="506"/>
      <c r="H31" s="505"/>
      <c r="I31" s="506"/>
      <c r="J31" s="506"/>
      <c r="K31" s="507"/>
      <c r="L31" s="508"/>
      <c r="M31" s="490"/>
      <c r="N31" s="490"/>
      <c r="O31" s="490"/>
    </row>
    <row r="32" spans="2:15" x14ac:dyDescent="0.2">
      <c r="B32" s="509"/>
      <c r="C32" s="509"/>
      <c r="D32" s="503"/>
      <c r="E32" s="509"/>
      <c r="F32" s="509"/>
      <c r="G32" s="506"/>
      <c r="H32" s="505"/>
      <c r="I32" s="506"/>
      <c r="J32" s="506"/>
      <c r="K32" s="507"/>
      <c r="L32" s="508"/>
      <c r="M32" s="490"/>
      <c r="N32" s="490"/>
      <c r="O32" s="490"/>
    </row>
    <row r="33" spans="2:15" x14ac:dyDescent="0.2">
      <c r="B33" s="509"/>
      <c r="C33" s="509"/>
      <c r="D33" s="503"/>
      <c r="E33" s="509"/>
      <c r="F33" s="509"/>
      <c r="G33" s="506"/>
      <c r="H33" s="505"/>
      <c r="I33" s="506"/>
      <c r="J33" s="506"/>
      <c r="K33" s="507"/>
      <c r="L33" s="508"/>
      <c r="M33" s="490"/>
      <c r="N33" s="490"/>
      <c r="O33" s="490"/>
    </row>
    <row r="34" spans="2:15" x14ac:dyDescent="0.2">
      <c r="B34" s="509"/>
      <c r="C34" s="509"/>
      <c r="D34" s="503"/>
      <c r="E34" s="509"/>
      <c r="F34" s="509"/>
      <c r="G34" s="506"/>
      <c r="H34" s="505"/>
      <c r="I34" s="506"/>
      <c r="J34" s="506"/>
      <c r="K34" s="507"/>
      <c r="L34" s="508"/>
      <c r="M34" s="490"/>
      <c r="N34" s="490"/>
      <c r="O34" s="490"/>
    </row>
    <row r="35" spans="2:15" x14ac:dyDescent="0.2">
      <c r="B35" s="509"/>
      <c r="C35" s="509"/>
      <c r="D35" s="503"/>
      <c r="E35" s="509"/>
      <c r="F35" s="509"/>
      <c r="G35" s="506"/>
      <c r="H35" s="505"/>
      <c r="I35" s="506"/>
      <c r="J35" s="506"/>
      <c r="K35" s="507"/>
      <c r="L35" s="508"/>
      <c r="M35" s="490"/>
      <c r="N35" s="490"/>
      <c r="O35" s="490"/>
    </row>
    <row r="36" spans="2:15" x14ac:dyDescent="0.2">
      <c r="B36" s="509"/>
      <c r="C36" s="509"/>
      <c r="D36" s="503"/>
      <c r="E36" s="509"/>
      <c r="F36" s="509"/>
      <c r="G36" s="506"/>
      <c r="H36" s="505"/>
      <c r="I36" s="506"/>
      <c r="J36" s="506"/>
      <c r="K36" s="507"/>
      <c r="L36" s="508"/>
      <c r="M36" s="490"/>
      <c r="N36" s="490"/>
      <c r="O36" s="490"/>
    </row>
    <row r="37" spans="2:15" x14ac:dyDescent="0.2">
      <c r="B37" s="509"/>
      <c r="C37" s="509"/>
      <c r="D37" s="503"/>
      <c r="E37" s="509"/>
      <c r="F37" s="509"/>
      <c r="G37" s="506"/>
      <c r="H37" s="505"/>
      <c r="I37" s="506"/>
      <c r="J37" s="506"/>
      <c r="K37" s="507"/>
      <c r="L37" s="508"/>
      <c r="M37" s="490"/>
      <c r="N37" s="490"/>
      <c r="O37" s="490"/>
    </row>
    <row r="38" spans="2:15" x14ac:dyDescent="0.2">
      <c r="B38" s="509"/>
      <c r="C38" s="509"/>
      <c r="D38" s="503"/>
      <c r="E38" s="509"/>
      <c r="F38" s="509"/>
      <c r="G38" s="506"/>
      <c r="H38" s="505"/>
      <c r="I38" s="506"/>
      <c r="J38" s="506"/>
      <c r="K38" s="507"/>
      <c r="L38" s="508"/>
      <c r="M38" s="490"/>
      <c r="N38" s="490"/>
      <c r="O38" s="490"/>
    </row>
    <row r="39" spans="2:15" x14ac:dyDescent="0.2">
      <c r="B39" s="509"/>
      <c r="C39" s="509"/>
      <c r="D39" s="503"/>
      <c r="E39" s="509"/>
      <c r="F39" s="509"/>
      <c r="G39" s="506"/>
      <c r="H39" s="505"/>
      <c r="I39" s="506"/>
      <c r="J39" s="506"/>
      <c r="K39" s="507"/>
      <c r="L39" s="508"/>
      <c r="M39" s="490"/>
      <c r="N39" s="490"/>
      <c r="O39" s="490"/>
    </row>
    <row r="40" spans="2:15" x14ac:dyDescent="0.2">
      <c r="B40" s="509"/>
      <c r="C40" s="509"/>
      <c r="D40" s="503"/>
      <c r="E40" s="509"/>
      <c r="F40" s="509"/>
      <c r="G40" s="506"/>
      <c r="H40" s="505"/>
      <c r="I40" s="506"/>
      <c r="J40" s="506"/>
      <c r="K40" s="507"/>
      <c r="L40" s="508"/>
      <c r="M40" s="490"/>
      <c r="N40" s="490"/>
      <c r="O40" s="490"/>
    </row>
    <row r="41" spans="2:15" x14ac:dyDescent="0.2">
      <c r="B41" s="509"/>
      <c r="C41" s="509"/>
      <c r="D41" s="503"/>
      <c r="E41" s="509"/>
      <c r="F41" s="509"/>
      <c r="G41" s="506"/>
      <c r="H41" s="505"/>
      <c r="I41" s="506"/>
      <c r="J41" s="506"/>
      <c r="K41" s="507"/>
      <c r="L41" s="508"/>
      <c r="M41" s="490"/>
      <c r="N41" s="490"/>
      <c r="O41" s="490"/>
    </row>
    <row r="42" spans="2:15" x14ac:dyDescent="0.2">
      <c r="B42" s="509"/>
      <c r="C42" s="509"/>
      <c r="D42" s="503"/>
      <c r="E42" s="509"/>
      <c r="F42" s="509"/>
      <c r="G42" s="506"/>
      <c r="H42" s="505"/>
      <c r="I42" s="506"/>
      <c r="J42" s="506"/>
      <c r="K42" s="507"/>
      <c r="L42" s="508"/>
      <c r="M42" s="490"/>
      <c r="N42" s="490"/>
      <c r="O42" s="490"/>
    </row>
    <row r="43" spans="2:15" x14ac:dyDescent="0.2">
      <c r="B43" s="509"/>
      <c r="C43" s="509"/>
      <c r="D43" s="503"/>
      <c r="E43" s="509"/>
      <c r="F43" s="509"/>
      <c r="G43" s="506"/>
      <c r="H43" s="505"/>
      <c r="I43" s="506"/>
      <c r="J43" s="506"/>
      <c r="K43" s="507"/>
      <c r="L43" s="508"/>
      <c r="M43" s="490"/>
      <c r="N43" s="490"/>
      <c r="O43" s="490"/>
    </row>
    <row r="44" spans="2:15" x14ac:dyDescent="0.2">
      <c r="B44" s="509"/>
      <c r="C44" s="509"/>
      <c r="D44" s="503"/>
      <c r="E44" s="509"/>
      <c r="F44" s="509"/>
      <c r="G44" s="506"/>
      <c r="H44" s="505"/>
      <c r="I44" s="506"/>
      <c r="J44" s="506"/>
      <c r="K44" s="507"/>
      <c r="L44" s="508"/>
      <c r="M44" s="490"/>
      <c r="N44" s="490"/>
      <c r="O44" s="490"/>
    </row>
    <row r="45" spans="2:15" x14ac:dyDescent="0.2">
      <c r="B45" s="509"/>
      <c r="C45" s="509"/>
      <c r="D45" s="503"/>
      <c r="E45" s="509"/>
      <c r="F45" s="509"/>
      <c r="G45" s="506"/>
      <c r="H45" s="505"/>
      <c r="I45" s="506"/>
      <c r="J45" s="506"/>
      <c r="K45" s="507"/>
      <c r="L45" s="508"/>
      <c r="M45" s="490"/>
      <c r="N45" s="490"/>
      <c r="O45" s="490"/>
    </row>
    <row r="46" spans="2:15" x14ac:dyDescent="0.2">
      <c r="B46" s="509"/>
      <c r="C46" s="509"/>
      <c r="D46" s="503"/>
      <c r="E46" s="509"/>
      <c r="F46" s="509"/>
      <c r="G46" s="506"/>
      <c r="H46" s="505"/>
      <c r="I46" s="506"/>
      <c r="J46" s="506"/>
      <c r="K46" s="507"/>
      <c r="L46" s="508"/>
      <c r="M46" s="490"/>
      <c r="N46" s="490"/>
      <c r="O46" s="490"/>
    </row>
    <row r="47" spans="2:15" x14ac:dyDescent="0.2">
      <c r="B47" s="509"/>
      <c r="C47" s="509"/>
      <c r="D47" s="503"/>
      <c r="E47" s="509"/>
      <c r="F47" s="509"/>
      <c r="G47" s="506"/>
      <c r="H47" s="505"/>
      <c r="I47" s="506"/>
      <c r="J47" s="506"/>
      <c r="K47" s="507"/>
      <c r="L47" s="508"/>
      <c r="M47" s="490"/>
      <c r="N47" s="490"/>
      <c r="O47" s="490"/>
    </row>
    <row r="48" spans="2:15" x14ac:dyDescent="0.2">
      <c r="B48" s="509"/>
      <c r="C48" s="509"/>
      <c r="D48" s="503"/>
      <c r="E48" s="509"/>
      <c r="F48" s="509"/>
      <c r="G48" s="506"/>
      <c r="H48" s="505"/>
      <c r="I48" s="506"/>
      <c r="J48" s="506"/>
      <c r="K48" s="507"/>
      <c r="L48" s="508"/>
      <c r="M48" s="490"/>
      <c r="N48" s="490"/>
      <c r="O48" s="490"/>
    </row>
    <row r="49" spans="2:15" x14ac:dyDescent="0.2">
      <c r="B49" s="509"/>
      <c r="C49" s="509"/>
      <c r="D49" s="503"/>
      <c r="E49" s="509"/>
      <c r="F49" s="509"/>
      <c r="G49" s="506"/>
      <c r="H49" s="505"/>
      <c r="I49" s="506"/>
      <c r="J49" s="506"/>
      <c r="K49" s="507"/>
      <c r="L49" s="508"/>
      <c r="M49" s="490"/>
      <c r="N49" s="490"/>
      <c r="O49" s="490"/>
    </row>
    <row r="50" spans="2:15" x14ac:dyDescent="0.2">
      <c r="B50" s="509"/>
      <c r="C50" s="509"/>
      <c r="D50" s="503"/>
      <c r="E50" s="509"/>
      <c r="F50" s="509"/>
      <c r="G50" s="506"/>
      <c r="H50" s="505"/>
      <c r="I50" s="506"/>
      <c r="J50" s="506"/>
      <c r="K50" s="507"/>
      <c r="L50" s="508"/>
      <c r="M50" s="490"/>
      <c r="N50" s="490"/>
      <c r="O50" s="490"/>
    </row>
    <row r="51" spans="2:15" x14ac:dyDescent="0.2">
      <c r="B51" s="509"/>
      <c r="C51" s="509"/>
      <c r="D51" s="503"/>
      <c r="E51" s="509"/>
      <c r="F51" s="509"/>
      <c r="G51" s="506"/>
      <c r="H51" s="505"/>
      <c r="I51" s="506"/>
      <c r="J51" s="506"/>
      <c r="K51" s="507"/>
      <c r="L51" s="508"/>
      <c r="M51" s="490"/>
      <c r="N51" s="490"/>
      <c r="O51" s="490"/>
    </row>
    <row r="52" spans="2:15" x14ac:dyDescent="0.2">
      <c r="B52" s="509"/>
      <c r="C52" s="509"/>
      <c r="D52" s="503"/>
      <c r="E52" s="509"/>
      <c r="F52" s="509"/>
      <c r="G52" s="506"/>
      <c r="H52" s="505"/>
      <c r="I52" s="506"/>
      <c r="J52" s="506"/>
      <c r="K52" s="507"/>
      <c r="L52" s="508"/>
      <c r="M52" s="490"/>
      <c r="N52" s="490"/>
      <c r="O52" s="490"/>
    </row>
    <row r="53" spans="2:15" x14ac:dyDescent="0.2">
      <c r="B53" s="490"/>
      <c r="C53" s="490"/>
      <c r="D53" s="490"/>
      <c r="F53" s="490"/>
      <c r="G53" s="494"/>
      <c r="H53" s="495"/>
      <c r="I53" s="494"/>
      <c r="J53" s="494"/>
      <c r="K53" s="494"/>
      <c r="L53" s="494"/>
      <c r="M53" s="490"/>
      <c r="N53" s="490"/>
      <c r="O53" s="490"/>
    </row>
    <row r="54" spans="2:15" x14ac:dyDescent="0.2">
      <c r="B54" s="489" t="s">
        <v>1119</v>
      </c>
    </row>
  </sheetData>
  <dataValidations count="1">
    <dataValidation type="list" allowBlank="1" showInputMessage="1" showErrorMessage="1" sqref="L5:L52" xr:uid="{FF6D5887-74CB-43F4-839E-6ECC61642E45}">
      <formula1>"Yes,No"</formula1>
    </dataValidation>
  </dataValidations>
  <pageMargins left="0.7" right="0.7" top="0.75" bottom="0.75" header="0.3" footer="0.3"/>
  <pageSetup scale="69" fitToWidth="8" fitToHeight="7"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334C1-F584-4ADA-916F-4DD0C358D4CA}">
  <sheetPr>
    <tabColor theme="4" tint="0.79998168889431442"/>
  </sheetPr>
  <dimension ref="A1:H93"/>
  <sheetViews>
    <sheetView showZeros="0" view="pageBreakPreview" zoomScale="98" zoomScaleNormal="100" zoomScaleSheetLayoutView="98" workbookViewId="0">
      <selection activeCell="C7" sqref="C7:E25"/>
    </sheetView>
  </sheetViews>
  <sheetFormatPr defaultRowHeight="12.75" x14ac:dyDescent="0.2"/>
  <cols>
    <col min="1" max="1" width="3.5703125" style="85" customWidth="1"/>
    <col min="2" max="2" width="3.7109375" style="85" customWidth="1"/>
    <col min="3" max="5" width="20.7109375" style="85" customWidth="1"/>
    <col min="6" max="6" width="3.7109375" style="85" customWidth="1"/>
    <col min="7" max="8" width="9.140625" style="85"/>
    <col min="9" max="9" width="3.5703125" style="85" customWidth="1"/>
    <col min="10" max="16384" width="9.140625" style="85"/>
  </cols>
  <sheetData>
    <row r="1" spans="1:7" x14ac:dyDescent="0.2">
      <c r="A1" s="510" t="s">
        <v>974</v>
      </c>
      <c r="B1" s="510"/>
      <c r="C1" s="510"/>
      <c r="D1" s="510"/>
      <c r="E1" s="511"/>
      <c r="F1" s="510"/>
      <c r="G1" s="510"/>
    </row>
    <row r="2" spans="1:7" x14ac:dyDescent="0.2">
      <c r="A2" s="510"/>
      <c r="B2" s="510"/>
      <c r="C2" s="512" t="s">
        <v>263</v>
      </c>
      <c r="D2" s="513">
        <f>'Proj Info'!$F$6</f>
        <v>0</v>
      </c>
      <c r="E2" s="514" t="s">
        <v>1258</v>
      </c>
      <c r="F2" s="510"/>
      <c r="G2" s="510"/>
    </row>
    <row r="3" spans="1:7" ht="6.75" customHeight="1" x14ac:dyDescent="0.2">
      <c r="A3" s="510"/>
      <c r="B3" s="510"/>
      <c r="C3" s="512"/>
      <c r="D3" s="513"/>
      <c r="E3" s="511"/>
      <c r="F3" s="510"/>
      <c r="G3" s="510"/>
    </row>
    <row r="4" spans="1:7" x14ac:dyDescent="0.2">
      <c r="A4" s="510"/>
      <c r="B4" s="510"/>
      <c r="C4" s="510"/>
      <c r="D4" s="515" t="s">
        <v>1252</v>
      </c>
      <c r="E4" s="511"/>
      <c r="F4" s="510"/>
      <c r="G4" s="510"/>
    </row>
    <row r="5" spans="1:7" ht="6.75" customHeight="1" x14ac:dyDescent="0.2">
      <c r="A5" s="510"/>
      <c r="B5" s="510"/>
      <c r="C5" s="510"/>
      <c r="D5" s="510"/>
      <c r="E5" s="511"/>
      <c r="F5" s="510"/>
      <c r="G5" s="510"/>
    </row>
    <row r="6" spans="1:7" x14ac:dyDescent="0.2">
      <c r="A6" s="510"/>
      <c r="B6" s="510"/>
      <c r="C6" s="516" t="s">
        <v>1250</v>
      </c>
      <c r="D6" s="510"/>
      <c r="E6" s="510"/>
      <c r="F6" s="510"/>
      <c r="G6" s="510"/>
    </row>
    <row r="7" spans="1:7" x14ac:dyDescent="0.2">
      <c r="A7" s="510"/>
      <c r="B7" s="510"/>
      <c r="C7" s="1074"/>
      <c r="D7" s="1075"/>
      <c r="E7" s="1076"/>
      <c r="F7" s="510"/>
      <c r="G7" s="510"/>
    </row>
    <row r="8" spans="1:7" x14ac:dyDescent="0.2">
      <c r="A8" s="510"/>
      <c r="B8" s="510"/>
      <c r="C8" s="1077"/>
      <c r="D8" s="1078"/>
      <c r="E8" s="1079"/>
      <c r="F8" s="510"/>
      <c r="G8" s="510"/>
    </row>
    <row r="9" spans="1:7" x14ac:dyDescent="0.2">
      <c r="A9" s="510"/>
      <c r="B9" s="510"/>
      <c r="C9" s="1077"/>
      <c r="D9" s="1078"/>
      <c r="E9" s="1079"/>
      <c r="F9" s="510"/>
      <c r="G9" s="510"/>
    </row>
    <row r="10" spans="1:7" x14ac:dyDescent="0.2">
      <c r="A10" s="510"/>
      <c r="B10" s="510"/>
      <c r="C10" s="1077"/>
      <c r="D10" s="1078"/>
      <c r="E10" s="1079"/>
      <c r="F10" s="510"/>
      <c r="G10" s="510"/>
    </row>
    <row r="11" spans="1:7" x14ac:dyDescent="0.2">
      <c r="A11" s="510"/>
      <c r="B11" s="510"/>
      <c r="C11" s="1077"/>
      <c r="D11" s="1078"/>
      <c r="E11" s="1079"/>
      <c r="F11" s="510"/>
      <c r="G11" s="510"/>
    </row>
    <row r="12" spans="1:7" x14ac:dyDescent="0.2">
      <c r="A12" s="510"/>
      <c r="B12" s="510"/>
      <c r="C12" s="1077"/>
      <c r="D12" s="1078"/>
      <c r="E12" s="1079"/>
      <c r="F12" s="510"/>
      <c r="G12" s="510"/>
    </row>
    <row r="13" spans="1:7" x14ac:dyDescent="0.2">
      <c r="A13" s="510"/>
      <c r="B13" s="510"/>
      <c r="C13" s="1077"/>
      <c r="D13" s="1078"/>
      <c r="E13" s="1079"/>
      <c r="F13" s="510"/>
      <c r="G13" s="510"/>
    </row>
    <row r="14" spans="1:7" x14ac:dyDescent="0.2">
      <c r="A14" s="510"/>
      <c r="B14" s="510"/>
      <c r="C14" s="1077"/>
      <c r="D14" s="1078"/>
      <c r="E14" s="1079"/>
      <c r="F14" s="510"/>
      <c r="G14" s="510"/>
    </row>
    <row r="15" spans="1:7" x14ac:dyDescent="0.2">
      <c r="A15" s="510"/>
      <c r="B15" s="510"/>
      <c r="C15" s="1077"/>
      <c r="D15" s="1078"/>
      <c r="E15" s="1079"/>
      <c r="F15" s="510"/>
      <c r="G15" s="510"/>
    </row>
    <row r="16" spans="1:7" x14ac:dyDescent="0.2">
      <c r="A16" s="510"/>
      <c r="B16" s="510"/>
      <c r="C16" s="1077"/>
      <c r="D16" s="1078"/>
      <c r="E16" s="1079"/>
      <c r="F16" s="510"/>
      <c r="G16" s="510"/>
    </row>
    <row r="17" spans="1:7" x14ac:dyDescent="0.2">
      <c r="A17" s="510"/>
      <c r="B17" s="510"/>
      <c r="C17" s="1077"/>
      <c r="D17" s="1078"/>
      <c r="E17" s="1079"/>
      <c r="F17" s="510"/>
      <c r="G17" s="510"/>
    </row>
    <row r="18" spans="1:7" x14ac:dyDescent="0.2">
      <c r="A18" s="510"/>
      <c r="B18" s="510"/>
      <c r="C18" s="1077"/>
      <c r="D18" s="1078"/>
      <c r="E18" s="1079"/>
      <c r="F18" s="510"/>
      <c r="G18" s="510"/>
    </row>
    <row r="19" spans="1:7" x14ac:dyDescent="0.2">
      <c r="A19" s="510"/>
      <c r="B19" s="510"/>
      <c r="C19" s="1077"/>
      <c r="D19" s="1078"/>
      <c r="E19" s="1079"/>
      <c r="F19" s="510"/>
      <c r="G19" s="510"/>
    </row>
    <row r="20" spans="1:7" x14ac:dyDescent="0.2">
      <c r="A20" s="510"/>
      <c r="B20" s="510"/>
      <c r="C20" s="1077"/>
      <c r="D20" s="1078"/>
      <c r="E20" s="1079"/>
      <c r="F20" s="510"/>
      <c r="G20" s="510"/>
    </row>
    <row r="21" spans="1:7" x14ac:dyDescent="0.2">
      <c r="A21" s="510"/>
      <c r="B21" s="510"/>
      <c r="C21" s="1077"/>
      <c r="D21" s="1078"/>
      <c r="E21" s="1079"/>
      <c r="F21" s="510"/>
      <c r="G21" s="510"/>
    </row>
    <row r="22" spans="1:7" x14ac:dyDescent="0.2">
      <c r="A22" s="510"/>
      <c r="B22" s="510"/>
      <c r="C22" s="1077"/>
      <c r="D22" s="1078"/>
      <c r="E22" s="1079"/>
      <c r="F22" s="510"/>
      <c r="G22" s="510"/>
    </row>
    <row r="23" spans="1:7" x14ac:dyDescent="0.2">
      <c r="A23" s="510"/>
      <c r="B23" s="510"/>
      <c r="C23" s="1077"/>
      <c r="D23" s="1078"/>
      <c r="E23" s="1079"/>
      <c r="F23" s="510"/>
      <c r="G23" s="510"/>
    </row>
    <row r="24" spans="1:7" x14ac:dyDescent="0.2">
      <c r="A24" s="510"/>
      <c r="B24" s="510"/>
      <c r="C24" s="1077"/>
      <c r="D24" s="1078"/>
      <c r="E24" s="1079"/>
      <c r="F24" s="510"/>
      <c r="G24" s="510"/>
    </row>
    <row r="25" spans="1:7" x14ac:dyDescent="0.2">
      <c r="A25" s="510"/>
      <c r="B25" s="510"/>
      <c r="C25" s="1080"/>
      <c r="D25" s="1081"/>
      <c r="E25" s="1082"/>
      <c r="F25" s="510"/>
      <c r="G25" s="510"/>
    </row>
    <row r="26" spans="1:7" ht="7.5" customHeight="1" x14ac:dyDescent="0.2">
      <c r="A26" s="510"/>
      <c r="B26" s="510"/>
      <c r="C26" s="510"/>
      <c r="D26" s="510"/>
      <c r="E26" s="510"/>
      <c r="F26" s="510"/>
      <c r="G26" s="510"/>
    </row>
    <row r="27" spans="1:7" x14ac:dyDescent="0.2">
      <c r="A27" s="510"/>
      <c r="B27" s="510"/>
      <c r="C27" s="516" t="s">
        <v>1251</v>
      </c>
      <c r="D27" s="510"/>
      <c r="E27" s="511"/>
      <c r="F27" s="510"/>
      <c r="G27" s="510"/>
    </row>
    <row r="28" spans="1:7" x14ac:dyDescent="0.2">
      <c r="A28" s="510"/>
      <c r="B28" s="510"/>
      <c r="C28" s="516"/>
      <c r="D28" s="510" t="s">
        <v>1189</v>
      </c>
      <c r="E28" s="514" t="s">
        <v>1253</v>
      </c>
      <c r="F28" s="510"/>
      <c r="G28" s="510"/>
    </row>
    <row r="29" spans="1:7" x14ac:dyDescent="0.2">
      <c r="A29" s="510"/>
      <c r="B29" s="510"/>
      <c r="C29" s="1068"/>
      <c r="D29" s="1069"/>
      <c r="E29" s="519"/>
      <c r="F29" s="520"/>
      <c r="G29" s="510"/>
    </row>
    <row r="30" spans="1:7" x14ac:dyDescent="0.2">
      <c r="A30" s="510"/>
      <c r="B30" s="510"/>
      <c r="C30" s="1068"/>
      <c r="D30" s="1069"/>
      <c r="E30" s="519"/>
      <c r="F30" s="520"/>
      <c r="G30" s="510"/>
    </row>
    <row r="31" spans="1:7" x14ac:dyDescent="0.2">
      <c r="A31" s="510"/>
      <c r="B31" s="510"/>
      <c r="C31" s="517"/>
      <c r="D31" s="518"/>
      <c r="E31" s="519"/>
      <c r="F31" s="520"/>
      <c r="G31" s="510"/>
    </row>
    <row r="32" spans="1:7" x14ac:dyDescent="0.2">
      <c r="A32" s="510"/>
      <c r="B32" s="510"/>
      <c r="C32" s="517"/>
      <c r="D32" s="518"/>
      <c r="E32" s="519"/>
      <c r="F32" s="520"/>
      <c r="G32" s="510"/>
    </row>
    <row r="33" spans="1:8" x14ac:dyDescent="0.2">
      <c r="A33" s="510"/>
      <c r="B33" s="510"/>
      <c r="C33" s="517"/>
      <c r="D33" s="518"/>
      <c r="E33" s="519"/>
      <c r="F33" s="520"/>
      <c r="G33" s="510"/>
    </row>
    <row r="34" spans="1:8" x14ac:dyDescent="0.2">
      <c r="A34" s="510"/>
      <c r="B34" s="510"/>
      <c r="C34" s="517"/>
      <c r="D34" s="518"/>
      <c r="E34" s="519"/>
      <c r="F34" s="520"/>
      <c r="G34" s="510"/>
    </row>
    <row r="35" spans="1:8" x14ac:dyDescent="0.2">
      <c r="A35" s="510"/>
      <c r="B35" s="510"/>
      <c r="C35" s="517"/>
      <c r="D35" s="518"/>
      <c r="E35" s="519"/>
      <c r="F35" s="520"/>
      <c r="G35" s="510"/>
    </row>
    <row r="36" spans="1:8" x14ac:dyDescent="0.2">
      <c r="A36" s="510"/>
      <c r="B36" s="510"/>
      <c r="C36" s="1068"/>
      <c r="D36" s="1069"/>
      <c r="E36" s="519"/>
      <c r="F36" s="520"/>
      <c r="G36" s="510"/>
    </row>
    <row r="37" spans="1:8" x14ac:dyDescent="0.2">
      <c r="A37" s="510"/>
      <c r="B37" s="510"/>
      <c r="C37" s="517"/>
      <c r="D37" s="518"/>
      <c r="E37" s="519"/>
      <c r="F37" s="520"/>
      <c r="G37" s="510"/>
    </row>
    <row r="38" spans="1:8" x14ac:dyDescent="0.2">
      <c r="A38" s="510"/>
      <c r="B38" s="510"/>
      <c r="C38" s="517"/>
      <c r="D38" s="518"/>
      <c r="E38" s="519"/>
      <c r="F38" s="520"/>
      <c r="G38" s="510"/>
    </row>
    <row r="39" spans="1:8" x14ac:dyDescent="0.2">
      <c r="A39" s="510"/>
      <c r="B39" s="510"/>
      <c r="C39" s="1068"/>
      <c r="D39" s="1069"/>
      <c r="E39" s="519"/>
      <c r="F39" s="520"/>
      <c r="G39" s="510"/>
    </row>
    <row r="40" spans="1:8" x14ac:dyDescent="0.2">
      <c r="A40" s="510"/>
      <c r="B40" s="510"/>
      <c r="C40" s="1068"/>
      <c r="D40" s="1069"/>
      <c r="E40" s="519"/>
      <c r="F40" s="520"/>
      <c r="G40" s="510"/>
    </row>
    <row r="41" spans="1:8" x14ac:dyDescent="0.2">
      <c r="A41" s="510"/>
      <c r="B41" s="510"/>
      <c r="C41" s="1068"/>
      <c r="D41" s="1069"/>
      <c r="E41" s="519"/>
      <c r="F41" s="520"/>
      <c r="G41" s="510"/>
    </row>
    <row r="42" spans="1:8" ht="12.75" customHeight="1" x14ac:dyDescent="0.2">
      <c r="A42" s="510"/>
      <c r="B42" s="510"/>
      <c r="C42" s="510"/>
      <c r="D42" s="521" t="s">
        <v>321</v>
      </c>
      <c r="E42" s="522">
        <f>SUM(E29:E41)</f>
        <v>0</v>
      </c>
      <c r="F42" s="520"/>
      <c r="G42" s="510"/>
    </row>
    <row r="43" spans="1:8" x14ac:dyDescent="0.2">
      <c r="A43" s="510"/>
      <c r="B43" s="510"/>
      <c r="C43" s="516" t="s">
        <v>1264</v>
      </c>
      <c r="D43" s="521"/>
      <c r="E43" s="522"/>
      <c r="F43" s="520"/>
      <c r="G43" s="510"/>
    </row>
    <row r="44" spans="1:8" x14ac:dyDescent="0.2">
      <c r="A44" s="510"/>
      <c r="B44" s="510"/>
      <c r="D44" s="514" t="s">
        <v>1261</v>
      </c>
      <c r="E44" s="514" t="s">
        <v>1261</v>
      </c>
      <c r="F44" s="510"/>
      <c r="G44" s="1070" t="s">
        <v>1261</v>
      </c>
      <c r="H44" s="1070"/>
    </row>
    <row r="45" spans="1:8" x14ac:dyDescent="0.2">
      <c r="A45" s="510"/>
      <c r="B45" s="510"/>
      <c r="C45" s="523" t="s">
        <v>1260</v>
      </c>
      <c r="D45" s="514" t="s">
        <v>1262</v>
      </c>
      <c r="E45" s="514" t="s">
        <v>1263</v>
      </c>
      <c r="F45" s="510"/>
      <c r="G45" s="1070" t="s">
        <v>1265</v>
      </c>
      <c r="H45" s="1070"/>
    </row>
    <row r="46" spans="1:8" x14ac:dyDescent="0.2">
      <c r="A46" s="510"/>
      <c r="B46" s="510"/>
      <c r="C46" s="524"/>
      <c r="D46" s="525"/>
      <c r="E46" s="525"/>
      <c r="F46" s="520"/>
      <c r="G46" s="1071"/>
      <c r="H46" s="1072"/>
    </row>
    <row r="47" spans="1:8" x14ac:dyDescent="0.2">
      <c r="A47" s="510"/>
      <c r="B47" s="510"/>
      <c r="C47" s="524"/>
      <c r="D47" s="525"/>
      <c r="E47" s="525"/>
      <c r="F47" s="520"/>
      <c r="G47" s="1071"/>
      <c r="H47" s="1072"/>
    </row>
    <row r="48" spans="1:8" x14ac:dyDescent="0.2">
      <c r="A48" s="510"/>
      <c r="B48" s="510"/>
      <c r="C48" s="524"/>
      <c r="D48" s="525"/>
      <c r="E48" s="525"/>
      <c r="F48" s="520"/>
      <c r="G48" s="526"/>
      <c r="H48" s="527"/>
    </row>
    <row r="49" spans="1:8" x14ac:dyDescent="0.2">
      <c r="A49" s="510"/>
      <c r="B49" s="510"/>
      <c r="C49" s="524"/>
      <c r="D49" s="525"/>
      <c r="E49" s="525"/>
      <c r="F49" s="520"/>
      <c r="G49" s="526"/>
      <c r="H49" s="527"/>
    </row>
    <row r="50" spans="1:8" x14ac:dyDescent="0.2">
      <c r="A50" s="510"/>
      <c r="B50" s="510"/>
      <c r="C50" s="524"/>
      <c r="D50" s="525"/>
      <c r="E50" s="525"/>
      <c r="F50" s="520"/>
      <c r="G50" s="526"/>
      <c r="H50" s="527"/>
    </row>
    <row r="51" spans="1:8" x14ac:dyDescent="0.2">
      <c r="A51" s="510"/>
      <c r="B51" s="510"/>
      <c r="C51" s="524"/>
      <c r="D51" s="525"/>
      <c r="E51" s="525"/>
      <c r="F51" s="520"/>
      <c r="G51" s="1071"/>
      <c r="H51" s="1072"/>
    </row>
    <row r="52" spans="1:8" x14ac:dyDescent="0.2">
      <c r="A52" s="510"/>
      <c r="B52" s="510"/>
      <c r="C52" s="524"/>
      <c r="D52" s="525"/>
      <c r="E52" s="525"/>
      <c r="F52" s="520"/>
      <c r="G52" s="1071"/>
      <c r="H52" s="1072"/>
    </row>
    <row r="53" spans="1:8" x14ac:dyDescent="0.2">
      <c r="A53" s="510"/>
      <c r="B53" s="510"/>
      <c r="C53" s="524"/>
      <c r="D53" s="525"/>
      <c r="E53" s="525"/>
      <c r="F53" s="520"/>
      <c r="G53" s="1071"/>
      <c r="H53" s="1072"/>
    </row>
    <row r="54" spans="1:8" x14ac:dyDescent="0.2">
      <c r="A54" s="510"/>
      <c r="B54" s="510"/>
      <c r="C54" s="524"/>
      <c r="D54" s="525"/>
      <c r="E54" s="525"/>
      <c r="F54" s="520"/>
      <c r="G54" s="1071"/>
      <c r="H54" s="1072"/>
    </row>
    <row r="55" spans="1:8" x14ac:dyDescent="0.2">
      <c r="A55" s="510"/>
      <c r="B55" s="510"/>
      <c r="C55" s="524"/>
      <c r="D55" s="525"/>
      <c r="E55" s="525"/>
      <c r="F55" s="520"/>
      <c r="G55" s="1071"/>
      <c r="H55" s="1072"/>
    </row>
    <row r="56" spans="1:8" x14ac:dyDescent="0.2">
      <c r="A56" s="510"/>
      <c r="B56" s="510"/>
      <c r="C56" s="524"/>
      <c r="D56" s="525"/>
      <c r="E56" s="525"/>
      <c r="F56" s="520"/>
      <c r="G56" s="1071"/>
      <c r="H56" s="1072"/>
    </row>
    <row r="57" spans="1:8" x14ac:dyDescent="0.2">
      <c r="A57" s="510"/>
      <c r="B57" s="510"/>
      <c r="C57" s="510"/>
      <c r="D57" s="510"/>
      <c r="E57" s="510"/>
      <c r="F57" s="510"/>
      <c r="G57" s="1073">
        <f>SUM(G46:H56)</f>
        <v>0</v>
      </c>
      <c r="H57" s="1073"/>
    </row>
    <row r="58" spans="1:8" ht="6.75" customHeight="1" x14ac:dyDescent="0.2">
      <c r="A58" s="510"/>
      <c r="B58" s="510"/>
      <c r="C58" s="510"/>
      <c r="D58" s="521"/>
      <c r="E58" s="522"/>
      <c r="F58" s="520"/>
      <c r="G58" s="510"/>
    </row>
    <row r="59" spans="1:8" x14ac:dyDescent="0.2">
      <c r="A59" s="510"/>
      <c r="B59" s="510"/>
      <c r="C59" s="528" t="s">
        <v>1256</v>
      </c>
      <c r="D59" s="521"/>
      <c r="E59" s="522"/>
      <c r="F59" s="520"/>
      <c r="G59" s="510"/>
    </row>
    <row r="60" spans="1:8" x14ac:dyDescent="0.2">
      <c r="A60" s="510"/>
      <c r="B60" s="510"/>
      <c r="C60" s="516" t="s">
        <v>1254</v>
      </c>
      <c r="D60" s="510"/>
      <c r="E60" s="511"/>
      <c r="F60" s="510"/>
      <c r="G60" s="510"/>
    </row>
    <row r="61" spans="1:8" x14ac:dyDescent="0.2">
      <c r="A61" s="510"/>
      <c r="B61" s="510"/>
      <c r="C61" s="516"/>
      <c r="D61" s="510" t="s">
        <v>1189</v>
      </c>
      <c r="E61" s="514" t="s">
        <v>1253</v>
      </c>
      <c r="F61" s="510"/>
      <c r="G61" s="510"/>
    </row>
    <row r="62" spans="1:8" x14ac:dyDescent="0.2">
      <c r="A62" s="510"/>
      <c r="B62" s="510"/>
      <c r="C62" s="1068" t="s">
        <v>1276</v>
      </c>
      <c r="D62" s="1069"/>
      <c r="E62" s="519"/>
      <c r="F62" s="520"/>
      <c r="G62" s="510"/>
    </row>
    <row r="63" spans="1:8" x14ac:dyDescent="0.2">
      <c r="A63" s="510"/>
      <c r="B63" s="510"/>
      <c r="C63" s="1068" t="s">
        <v>1276</v>
      </c>
      <c r="D63" s="1069"/>
      <c r="E63" s="519"/>
      <c r="F63" s="520"/>
      <c r="G63" s="510"/>
    </row>
    <row r="64" spans="1:8" x14ac:dyDescent="0.2">
      <c r="A64" s="510"/>
      <c r="B64" s="510"/>
      <c r="C64" s="1068" t="s">
        <v>1276</v>
      </c>
      <c r="D64" s="1069"/>
      <c r="E64" s="519"/>
      <c r="F64" s="520"/>
      <c r="G64" s="510"/>
    </row>
    <row r="65" spans="1:7" x14ac:dyDescent="0.2">
      <c r="A65" s="510"/>
      <c r="B65" s="510"/>
      <c r="C65" s="1068" t="s">
        <v>1276</v>
      </c>
      <c r="D65" s="1069"/>
      <c r="E65" s="519"/>
      <c r="F65" s="520"/>
      <c r="G65" s="510"/>
    </row>
    <row r="66" spans="1:7" x14ac:dyDescent="0.2">
      <c r="A66" s="510"/>
      <c r="B66" s="510"/>
      <c r="C66" s="517"/>
      <c r="D66" s="518"/>
      <c r="E66" s="519"/>
      <c r="F66" s="520"/>
      <c r="G66" s="510"/>
    </row>
    <row r="67" spans="1:7" x14ac:dyDescent="0.2">
      <c r="A67" s="510"/>
      <c r="B67" s="510"/>
      <c r="C67" s="517"/>
      <c r="D67" s="518"/>
      <c r="E67" s="519"/>
      <c r="F67" s="520"/>
      <c r="G67" s="510"/>
    </row>
    <row r="68" spans="1:7" x14ac:dyDescent="0.2">
      <c r="A68" s="510"/>
      <c r="B68" s="510"/>
      <c r="C68" s="517"/>
      <c r="D68" s="518"/>
      <c r="E68" s="519"/>
      <c r="F68" s="520"/>
      <c r="G68" s="510"/>
    </row>
    <row r="69" spans="1:7" x14ac:dyDescent="0.2">
      <c r="A69" s="510"/>
      <c r="B69" s="510"/>
      <c r="C69" s="1068"/>
      <c r="D69" s="1069"/>
      <c r="E69" s="519"/>
      <c r="F69" s="520"/>
      <c r="G69" s="510"/>
    </row>
    <row r="70" spans="1:7" x14ac:dyDescent="0.2">
      <c r="A70" s="510"/>
      <c r="B70" s="510"/>
      <c r="C70" s="1068"/>
      <c r="D70" s="1069"/>
      <c r="E70" s="519"/>
      <c r="F70" s="520"/>
      <c r="G70" s="510"/>
    </row>
    <row r="71" spans="1:7" x14ac:dyDescent="0.2">
      <c r="A71" s="510"/>
      <c r="B71" s="510"/>
      <c r="C71" s="1068"/>
      <c r="D71" s="1069"/>
      <c r="E71" s="519"/>
      <c r="F71" s="520"/>
      <c r="G71" s="510"/>
    </row>
    <row r="72" spans="1:7" x14ac:dyDescent="0.2">
      <c r="A72" s="510"/>
      <c r="B72" s="510"/>
      <c r="C72" s="1068"/>
      <c r="D72" s="1069"/>
      <c r="E72" s="519"/>
      <c r="F72" s="520"/>
      <c r="G72" s="510"/>
    </row>
    <row r="73" spans="1:7" x14ac:dyDescent="0.2">
      <c r="A73" s="510"/>
      <c r="B73" s="510"/>
      <c r="C73" s="1068"/>
      <c r="D73" s="1069"/>
      <c r="E73" s="519"/>
      <c r="F73" s="520"/>
      <c r="G73" s="510"/>
    </row>
    <row r="74" spans="1:7" x14ac:dyDescent="0.2">
      <c r="A74" s="510"/>
      <c r="B74" s="510"/>
      <c r="C74" s="1068"/>
      <c r="D74" s="1069"/>
      <c r="E74" s="519"/>
      <c r="F74" s="520"/>
      <c r="G74" s="510"/>
    </row>
    <row r="75" spans="1:7" x14ac:dyDescent="0.2">
      <c r="A75" s="510"/>
      <c r="B75" s="510"/>
      <c r="C75" s="510"/>
      <c r="D75" s="521" t="s">
        <v>321</v>
      </c>
      <c r="E75" s="522">
        <f>SUM(E62:E74)</f>
        <v>0</v>
      </c>
      <c r="F75" s="520"/>
      <c r="G75" s="510"/>
    </row>
    <row r="76" spans="1:7" x14ac:dyDescent="0.2">
      <c r="A76" s="510"/>
      <c r="B76" s="510"/>
      <c r="C76" s="516" t="s">
        <v>1255</v>
      </c>
      <c r="D76" s="510"/>
      <c r="E76" s="511"/>
      <c r="F76" s="510"/>
      <c r="G76" s="510"/>
    </row>
    <row r="77" spans="1:7" x14ac:dyDescent="0.2">
      <c r="A77" s="510"/>
      <c r="B77" s="510"/>
      <c r="C77" s="516"/>
      <c r="D77" s="510" t="s">
        <v>1189</v>
      </c>
      <c r="E77" s="514" t="s">
        <v>1253</v>
      </c>
      <c r="F77" s="510"/>
      <c r="G77" s="510"/>
    </row>
    <row r="78" spans="1:7" x14ac:dyDescent="0.2">
      <c r="A78" s="510"/>
      <c r="B78" s="510"/>
      <c r="C78" s="1068"/>
      <c r="D78" s="1069"/>
      <c r="E78" s="519"/>
      <c r="F78" s="520"/>
      <c r="G78" s="510"/>
    </row>
    <row r="79" spans="1:7" x14ac:dyDescent="0.2">
      <c r="A79" s="510"/>
      <c r="B79" s="510"/>
      <c r="C79" s="1068"/>
      <c r="D79" s="1069"/>
      <c r="E79" s="519"/>
      <c r="F79" s="520"/>
      <c r="G79" s="510"/>
    </row>
    <row r="80" spans="1:7" x14ac:dyDescent="0.2">
      <c r="A80" s="510"/>
      <c r="B80" s="510"/>
      <c r="C80" s="517"/>
      <c r="D80" s="518"/>
      <c r="E80" s="519"/>
      <c r="F80" s="520"/>
      <c r="G80" s="510"/>
    </row>
    <row r="81" spans="1:7" x14ac:dyDescent="0.2">
      <c r="A81" s="510"/>
      <c r="B81" s="510"/>
      <c r="C81" s="517"/>
      <c r="D81" s="518"/>
      <c r="E81" s="519"/>
      <c r="F81" s="520"/>
      <c r="G81" s="510"/>
    </row>
    <row r="82" spans="1:7" x14ac:dyDescent="0.2">
      <c r="A82" s="510"/>
      <c r="B82" s="510"/>
      <c r="C82" s="517"/>
      <c r="D82" s="518"/>
      <c r="E82" s="519"/>
      <c r="F82" s="520"/>
      <c r="G82" s="510"/>
    </row>
    <row r="83" spans="1:7" x14ac:dyDescent="0.2">
      <c r="A83" s="510"/>
      <c r="B83" s="510"/>
      <c r="C83" s="517"/>
      <c r="D83" s="518"/>
      <c r="E83" s="519"/>
      <c r="F83" s="520"/>
      <c r="G83" s="510"/>
    </row>
    <row r="84" spans="1:7" x14ac:dyDescent="0.2">
      <c r="A84" s="510"/>
      <c r="B84" s="510"/>
      <c r="C84" s="517"/>
      <c r="D84" s="518"/>
      <c r="E84" s="519"/>
      <c r="F84" s="520"/>
      <c r="G84" s="510"/>
    </row>
    <row r="85" spans="1:7" x14ac:dyDescent="0.2">
      <c r="A85" s="510"/>
      <c r="B85" s="510"/>
      <c r="C85" s="1068"/>
      <c r="D85" s="1069"/>
      <c r="E85" s="519"/>
      <c r="F85" s="520"/>
      <c r="G85" s="510"/>
    </row>
    <row r="86" spans="1:7" x14ac:dyDescent="0.2">
      <c r="A86" s="510"/>
      <c r="B86" s="510"/>
      <c r="C86" s="1068"/>
      <c r="D86" s="1069"/>
      <c r="E86" s="519"/>
      <c r="F86" s="520"/>
      <c r="G86" s="510"/>
    </row>
    <row r="87" spans="1:7" x14ac:dyDescent="0.2">
      <c r="A87" s="510"/>
      <c r="B87" s="510"/>
      <c r="C87" s="1068"/>
      <c r="D87" s="1069"/>
      <c r="E87" s="519"/>
      <c r="F87" s="520"/>
      <c r="G87" s="510"/>
    </row>
    <row r="88" spans="1:7" x14ac:dyDescent="0.2">
      <c r="A88" s="510"/>
      <c r="B88" s="510"/>
      <c r="C88" s="1068"/>
      <c r="D88" s="1069"/>
      <c r="E88" s="519"/>
      <c r="F88" s="520"/>
      <c r="G88" s="510"/>
    </row>
    <row r="89" spans="1:7" x14ac:dyDescent="0.2">
      <c r="A89" s="510"/>
      <c r="B89" s="510"/>
      <c r="C89" s="1068"/>
      <c r="D89" s="1069"/>
      <c r="E89" s="519"/>
      <c r="F89" s="520"/>
      <c r="G89" s="510"/>
    </row>
    <row r="90" spans="1:7" x14ac:dyDescent="0.2">
      <c r="A90" s="510"/>
      <c r="B90" s="510"/>
      <c r="C90" s="1068"/>
      <c r="D90" s="1069"/>
      <c r="E90" s="519"/>
      <c r="F90" s="520"/>
      <c r="G90" s="510"/>
    </row>
    <row r="91" spans="1:7" x14ac:dyDescent="0.2">
      <c r="A91" s="510"/>
      <c r="B91" s="510"/>
      <c r="C91" s="510"/>
      <c r="D91" s="521" t="s">
        <v>321</v>
      </c>
      <c r="E91" s="522">
        <f>SUM(E78:E90)</f>
        <v>0</v>
      </c>
      <c r="F91" s="520"/>
      <c r="G91" s="510"/>
    </row>
    <row r="92" spans="1:7" ht="13.5" thickBot="1" x14ac:dyDescent="0.25">
      <c r="A92" s="510"/>
      <c r="B92" s="510"/>
      <c r="C92" s="510"/>
      <c r="D92" s="521" t="s">
        <v>1257</v>
      </c>
      <c r="E92" s="529">
        <f>E75-E91</f>
        <v>0</v>
      </c>
      <c r="F92" s="520"/>
      <c r="G92" s="510"/>
    </row>
    <row r="93" spans="1:7" ht="13.5" thickTop="1" x14ac:dyDescent="0.2"/>
  </sheetData>
  <sheetProtection algorithmName="SHA-512" hashValue="kyo1n/LsjpcdTbmR8uWBuvz/c15kGNa0AeApSphAbYMUiRty7hZl98h4N7esg08HUZwWOrDsLZfgIfMNkGuKKQ==" saltValue="wNqA1z5+DhJd/M0KIQZcig==" spinCount="100000" sheet="1" objects="1" scenarios="1"/>
  <mergeCells count="36">
    <mergeCell ref="C7:E25"/>
    <mergeCell ref="C64:D64"/>
    <mergeCell ref="C65:D65"/>
    <mergeCell ref="C90:D90"/>
    <mergeCell ref="C79:D79"/>
    <mergeCell ref="C85:D85"/>
    <mergeCell ref="C86:D86"/>
    <mergeCell ref="C87:D87"/>
    <mergeCell ref="C88:D88"/>
    <mergeCell ref="C89:D89"/>
    <mergeCell ref="C39:D39"/>
    <mergeCell ref="C78:D78"/>
    <mergeCell ref="C40:D40"/>
    <mergeCell ref="C41:D41"/>
    <mergeCell ref="C62:D62"/>
    <mergeCell ref="C63:D63"/>
    <mergeCell ref="G46:H46"/>
    <mergeCell ref="G47:H47"/>
    <mergeCell ref="G51:H51"/>
    <mergeCell ref="C74:D74"/>
    <mergeCell ref="G57:H57"/>
    <mergeCell ref="G52:H52"/>
    <mergeCell ref="G53:H53"/>
    <mergeCell ref="G54:H54"/>
    <mergeCell ref="G55:H55"/>
    <mergeCell ref="G56:H56"/>
    <mergeCell ref="C69:D69"/>
    <mergeCell ref="C70:D70"/>
    <mergeCell ref="C71:D71"/>
    <mergeCell ref="C72:D72"/>
    <mergeCell ref="C73:D73"/>
    <mergeCell ref="C29:D29"/>
    <mergeCell ref="C30:D30"/>
    <mergeCell ref="C36:D36"/>
    <mergeCell ref="G44:H44"/>
    <mergeCell ref="G45:H45"/>
  </mergeCells>
  <pageMargins left="0.7" right="0.7" top="0.75" bottom="0.75" header="0.3" footer="0.3"/>
  <pageSetup fitToHeight="9" orientation="portrait" horizontalDpi="1200" verticalDpi="1200" r:id="rId1"/>
  <rowBreaks count="1" manualBreakCount="1">
    <brk id="57" min="1" max="8"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79998168889431442"/>
  </sheetPr>
  <dimension ref="A1:G216"/>
  <sheetViews>
    <sheetView showZeros="0" view="pageBreakPreview" zoomScaleNormal="100" zoomScaleSheetLayoutView="100" workbookViewId="0">
      <selection activeCell="C66" sqref="C66:G66"/>
    </sheetView>
  </sheetViews>
  <sheetFormatPr defaultColWidth="9.140625" defaultRowHeight="12.75" x14ac:dyDescent="0.2"/>
  <cols>
    <col min="1" max="1" width="3.7109375" style="85" customWidth="1"/>
    <col min="2" max="2" width="11.85546875" style="85" customWidth="1"/>
    <col min="3" max="3" width="2" style="85" customWidth="1"/>
    <col min="4" max="4" width="4.42578125" style="85" customWidth="1"/>
    <col min="5" max="5" width="2" style="85" customWidth="1"/>
    <col min="6" max="6" width="5.42578125" style="85" customWidth="1"/>
    <col min="7" max="7" width="77.42578125" style="85" customWidth="1"/>
    <col min="8" max="8" width="4.5703125" style="85" customWidth="1"/>
    <col min="9" max="16384" width="9.140625" style="85"/>
  </cols>
  <sheetData>
    <row r="1" spans="1:7" x14ac:dyDescent="0.2">
      <c r="A1" s="85" t="s">
        <v>974</v>
      </c>
    </row>
    <row r="2" spans="1:7" s="119" customFormat="1" ht="27" customHeight="1" x14ac:dyDescent="0.25">
      <c r="C2" s="530" t="s">
        <v>552</v>
      </c>
    </row>
    <row r="3" spans="1:7" s="119" customFormat="1" ht="15.75" x14ac:dyDescent="0.25"/>
    <row r="4" spans="1:7" s="531" customFormat="1" ht="15.75" x14ac:dyDescent="0.25">
      <c r="F4" s="532" t="s">
        <v>263</v>
      </c>
      <c r="G4" s="533">
        <f>'Proj Info'!F6</f>
        <v>0</v>
      </c>
    </row>
    <row r="5" spans="1:7" ht="23.25" customHeight="1" x14ac:dyDescent="0.2"/>
    <row r="60" spans="2:7" ht="16.5" customHeight="1" thickBot="1" x14ac:dyDescent="0.25">
      <c r="B60" s="998" t="s">
        <v>549</v>
      </c>
      <c r="C60" s="998"/>
      <c r="D60" s="998"/>
      <c r="E60" s="998"/>
      <c r="F60" s="998"/>
      <c r="G60" s="534">
        <f>'Proj Info'!$F$6</f>
        <v>0</v>
      </c>
    </row>
    <row r="61" spans="2:7" ht="18.75" customHeight="1" x14ac:dyDescent="0.2">
      <c r="G61" s="92" t="s">
        <v>425</v>
      </c>
    </row>
    <row r="62" spans="2:7" ht="10.5" customHeight="1" thickBot="1" x14ac:dyDescent="0.25">
      <c r="C62" s="144"/>
      <c r="D62" s="144"/>
      <c r="E62" s="144"/>
      <c r="F62" s="144"/>
      <c r="G62" s="144"/>
    </row>
    <row r="63" spans="2:7" ht="6" customHeight="1" x14ac:dyDescent="0.2">
      <c r="C63" s="85" t="s">
        <v>228</v>
      </c>
    </row>
    <row r="64" spans="2:7" ht="5.25" customHeight="1" x14ac:dyDescent="0.2">
      <c r="C64" s="218"/>
      <c r="D64" s="218"/>
      <c r="E64" s="218"/>
      <c r="F64" s="218"/>
      <c r="G64" s="218"/>
    </row>
    <row r="65" spans="3:7" x14ac:dyDescent="0.2">
      <c r="C65" s="85" t="s">
        <v>228</v>
      </c>
      <c r="E65" s="85" t="s">
        <v>481</v>
      </c>
    </row>
    <row r="66" spans="3:7" ht="15" customHeight="1" x14ac:dyDescent="0.2">
      <c r="C66" s="1083"/>
      <c r="D66" s="1083"/>
      <c r="E66" s="1083"/>
      <c r="F66" s="1083"/>
      <c r="G66" s="1083"/>
    </row>
    <row r="67" spans="3:7" ht="4.5" customHeight="1" x14ac:dyDescent="0.2">
      <c r="C67" s="218"/>
      <c r="D67" s="218"/>
      <c r="E67" s="218"/>
      <c r="F67" s="218"/>
      <c r="G67" s="218"/>
    </row>
    <row r="68" spans="3:7" ht="12.75" customHeight="1" x14ac:dyDescent="0.2">
      <c r="E68" s="85" t="s">
        <v>480</v>
      </c>
    </row>
    <row r="69" spans="3:7" ht="15" customHeight="1" x14ac:dyDescent="0.2">
      <c r="C69" s="1083"/>
      <c r="D69" s="1083"/>
      <c r="E69" s="1083"/>
      <c r="F69" s="1083"/>
      <c r="G69" s="1083"/>
    </row>
    <row r="70" spans="3:7" ht="4.5" customHeight="1" thickBot="1" x14ac:dyDescent="0.25">
      <c r="C70" s="144"/>
      <c r="D70" s="144"/>
      <c r="E70" s="144"/>
      <c r="F70" s="144"/>
      <c r="G70" s="144"/>
    </row>
    <row r="72" spans="3:7" x14ac:dyDescent="0.2">
      <c r="C72" s="535" t="s">
        <v>1541</v>
      </c>
    </row>
    <row r="73" spans="3:7" x14ac:dyDescent="0.2">
      <c r="F73" s="85" t="s">
        <v>1542</v>
      </c>
    </row>
    <row r="74" spans="3:7" x14ac:dyDescent="0.2">
      <c r="C74" s="536" t="s">
        <v>334</v>
      </c>
      <c r="D74" s="537"/>
      <c r="E74" s="537"/>
      <c r="F74" s="537"/>
      <c r="G74" s="537"/>
    </row>
    <row r="75" spans="3:7" x14ac:dyDescent="0.2">
      <c r="C75" s="538"/>
      <c r="D75" s="539" t="s">
        <v>342</v>
      </c>
      <c r="E75" s="540"/>
      <c r="F75" s="541" t="s">
        <v>335</v>
      </c>
      <c r="G75" s="542" t="s">
        <v>336</v>
      </c>
    </row>
    <row r="76" spans="3:7" x14ac:dyDescent="0.2">
      <c r="C76" s="543"/>
      <c r="D76" s="544"/>
      <c r="E76" s="545"/>
      <c r="F76" s="546"/>
      <c r="G76" s="547" t="s">
        <v>337</v>
      </c>
    </row>
    <row r="77" spans="3:7" x14ac:dyDescent="0.2">
      <c r="C77" s="548"/>
      <c r="D77" s="549"/>
      <c r="E77" s="550"/>
      <c r="F77" s="551"/>
      <c r="G77" s="552" t="s">
        <v>338</v>
      </c>
    </row>
    <row r="78" spans="3:7" x14ac:dyDescent="0.2">
      <c r="C78" s="538"/>
      <c r="D78" s="539" t="s">
        <v>342</v>
      </c>
      <c r="E78" s="540"/>
      <c r="F78" s="541" t="s">
        <v>339</v>
      </c>
      <c r="G78" s="542" t="s">
        <v>1163</v>
      </c>
    </row>
    <row r="79" spans="3:7" x14ac:dyDescent="0.2">
      <c r="C79" s="543"/>
      <c r="D79" s="544"/>
      <c r="E79" s="545"/>
      <c r="F79" s="546"/>
      <c r="G79" s="553" t="s">
        <v>340</v>
      </c>
    </row>
    <row r="80" spans="3:7" x14ac:dyDescent="0.2">
      <c r="C80" s="543"/>
      <c r="D80" s="123"/>
      <c r="E80" s="545"/>
      <c r="F80" s="546"/>
      <c r="G80" s="553" t="s">
        <v>411</v>
      </c>
    </row>
    <row r="81" spans="3:7" x14ac:dyDescent="0.2">
      <c r="C81" s="543"/>
      <c r="D81" s="123"/>
      <c r="E81" s="545"/>
      <c r="F81" s="546"/>
      <c r="G81" s="547" t="s">
        <v>341</v>
      </c>
    </row>
    <row r="82" spans="3:7" x14ac:dyDescent="0.2">
      <c r="C82" s="548"/>
      <c r="D82" s="549"/>
      <c r="E82" s="550"/>
      <c r="F82" s="551"/>
      <c r="G82" s="552" t="s">
        <v>338</v>
      </c>
    </row>
    <row r="83" spans="3:7" x14ac:dyDescent="0.2">
      <c r="C83" s="538"/>
      <c r="D83" s="539" t="s">
        <v>342</v>
      </c>
      <c r="E83" s="540"/>
      <c r="F83" s="541" t="s">
        <v>343</v>
      </c>
      <c r="G83" s="542" t="s">
        <v>412</v>
      </c>
    </row>
    <row r="84" spans="3:7" x14ac:dyDescent="0.2">
      <c r="C84" s="543"/>
      <c r="D84" s="544"/>
      <c r="E84" s="545"/>
      <c r="F84" s="546"/>
      <c r="G84" s="547" t="s">
        <v>344</v>
      </c>
    </row>
    <row r="85" spans="3:7" x14ac:dyDescent="0.2">
      <c r="C85" s="548"/>
      <c r="D85" s="549"/>
      <c r="E85" s="550"/>
      <c r="F85" s="551"/>
      <c r="G85" s="552" t="s">
        <v>338</v>
      </c>
    </row>
    <row r="86" spans="3:7" x14ac:dyDescent="0.2">
      <c r="C86" s="538"/>
      <c r="D86" s="539" t="s">
        <v>342</v>
      </c>
      <c r="E86" s="540"/>
      <c r="F86" s="541" t="s">
        <v>345</v>
      </c>
      <c r="G86" s="542" t="s">
        <v>413</v>
      </c>
    </row>
    <row r="87" spans="3:7" x14ac:dyDescent="0.2">
      <c r="C87" s="543"/>
      <c r="D87" s="544"/>
      <c r="E87" s="545"/>
      <c r="F87" s="546"/>
      <c r="G87" s="547" t="s">
        <v>346</v>
      </c>
    </row>
    <row r="88" spans="3:7" x14ac:dyDescent="0.2">
      <c r="C88" s="548"/>
      <c r="D88" s="549"/>
      <c r="E88" s="550"/>
      <c r="F88" s="551"/>
      <c r="G88" s="552"/>
    </row>
    <row r="89" spans="3:7" x14ac:dyDescent="0.2">
      <c r="C89" s="538"/>
      <c r="D89" s="539" t="s">
        <v>342</v>
      </c>
      <c r="E89" s="540"/>
      <c r="F89" s="541" t="s">
        <v>347</v>
      </c>
      <c r="G89" s="542" t="s">
        <v>348</v>
      </c>
    </row>
    <row r="90" spans="3:7" x14ac:dyDescent="0.2">
      <c r="C90" s="543"/>
      <c r="D90" s="544"/>
      <c r="E90" s="545"/>
      <c r="F90" s="546"/>
      <c r="G90" s="547" t="s">
        <v>349</v>
      </c>
    </row>
    <row r="91" spans="3:7" x14ac:dyDescent="0.2">
      <c r="C91" s="548"/>
      <c r="D91" s="549"/>
      <c r="E91" s="550"/>
      <c r="F91" s="551"/>
      <c r="G91" s="554" t="s">
        <v>338</v>
      </c>
    </row>
    <row r="92" spans="3:7" x14ac:dyDescent="0.2">
      <c r="C92" s="538"/>
      <c r="D92" s="539" t="s">
        <v>342</v>
      </c>
      <c r="E92" s="540"/>
      <c r="F92" s="541" t="s">
        <v>350</v>
      </c>
      <c r="G92" s="542" t="s">
        <v>351</v>
      </c>
    </row>
    <row r="93" spans="3:7" x14ac:dyDescent="0.2">
      <c r="C93" s="543"/>
      <c r="D93" s="544"/>
      <c r="E93" s="545"/>
      <c r="F93" s="546"/>
      <c r="G93" s="547" t="s">
        <v>352</v>
      </c>
    </row>
    <row r="94" spans="3:7" x14ac:dyDescent="0.2">
      <c r="C94" s="548"/>
      <c r="D94" s="549"/>
      <c r="E94" s="550"/>
      <c r="F94" s="551"/>
      <c r="G94" s="554" t="s">
        <v>338</v>
      </c>
    </row>
    <row r="95" spans="3:7" x14ac:dyDescent="0.2">
      <c r="C95" s="538"/>
      <c r="D95" s="539" t="s">
        <v>342</v>
      </c>
      <c r="E95" s="540"/>
      <c r="F95" s="541" t="s">
        <v>353</v>
      </c>
      <c r="G95" s="542" t="s">
        <v>1164</v>
      </c>
    </row>
    <row r="96" spans="3:7" x14ac:dyDescent="0.2">
      <c r="C96" s="543"/>
      <c r="D96" s="544"/>
      <c r="E96" s="545"/>
      <c r="F96" s="546"/>
      <c r="G96" s="547" t="s">
        <v>354</v>
      </c>
    </row>
    <row r="97" spans="3:7" x14ac:dyDescent="0.2">
      <c r="C97" s="548"/>
      <c r="D97" s="549"/>
      <c r="E97" s="550"/>
      <c r="F97" s="551"/>
      <c r="G97" s="554" t="s">
        <v>338</v>
      </c>
    </row>
    <row r="98" spans="3:7" x14ac:dyDescent="0.2">
      <c r="C98" s="538"/>
      <c r="D98" s="539" t="s">
        <v>342</v>
      </c>
      <c r="E98" s="540"/>
      <c r="F98" s="541" t="s">
        <v>355</v>
      </c>
      <c r="G98" s="542" t="s">
        <v>356</v>
      </c>
    </row>
    <row r="99" spans="3:7" x14ac:dyDescent="0.2">
      <c r="C99" s="543"/>
      <c r="D99" s="544"/>
      <c r="E99" s="545"/>
      <c r="F99" s="546"/>
      <c r="G99" s="547" t="s">
        <v>357</v>
      </c>
    </row>
    <row r="100" spans="3:7" x14ac:dyDescent="0.2">
      <c r="C100" s="548"/>
      <c r="D100" s="549"/>
      <c r="E100" s="550"/>
      <c r="F100" s="551"/>
      <c r="G100" s="554" t="s">
        <v>338</v>
      </c>
    </row>
    <row r="101" spans="3:7" x14ac:dyDescent="0.2">
      <c r="C101" s="538"/>
      <c r="D101" s="539" t="s">
        <v>342</v>
      </c>
      <c r="E101" s="540"/>
      <c r="F101" s="541" t="s">
        <v>358</v>
      </c>
      <c r="G101" s="542" t="s">
        <v>1165</v>
      </c>
    </row>
    <row r="102" spans="3:7" x14ac:dyDescent="0.2">
      <c r="C102" s="543"/>
      <c r="D102" s="544"/>
      <c r="E102" s="545"/>
      <c r="F102" s="546"/>
      <c r="G102" s="547" t="s">
        <v>359</v>
      </c>
    </row>
    <row r="103" spans="3:7" x14ac:dyDescent="0.2">
      <c r="C103" s="548"/>
      <c r="D103" s="549"/>
      <c r="E103" s="550"/>
      <c r="F103" s="551"/>
      <c r="G103" s="554" t="s">
        <v>338</v>
      </c>
    </row>
    <row r="104" spans="3:7" x14ac:dyDescent="0.2">
      <c r="C104" s="538"/>
      <c r="D104" s="539" t="s">
        <v>342</v>
      </c>
      <c r="E104" s="540"/>
      <c r="F104" s="541" t="s">
        <v>360</v>
      </c>
      <c r="G104" s="542" t="s">
        <v>362</v>
      </c>
    </row>
    <row r="105" spans="3:7" x14ac:dyDescent="0.2">
      <c r="C105" s="543"/>
      <c r="D105" s="544"/>
      <c r="E105" s="545"/>
      <c r="F105" s="546"/>
      <c r="G105" s="547" t="s">
        <v>361</v>
      </c>
    </row>
    <row r="106" spans="3:7" x14ac:dyDescent="0.2">
      <c r="C106" s="548"/>
      <c r="D106" s="549"/>
      <c r="E106" s="550"/>
      <c r="F106" s="551"/>
      <c r="G106" s="554" t="s">
        <v>338</v>
      </c>
    </row>
    <row r="107" spans="3:7" x14ac:dyDescent="0.2">
      <c r="C107" s="538"/>
      <c r="D107" s="539" t="s">
        <v>342</v>
      </c>
      <c r="E107" s="540"/>
      <c r="F107" s="541" t="s">
        <v>363</v>
      </c>
      <c r="G107" s="542" t="s">
        <v>364</v>
      </c>
    </row>
    <row r="108" spans="3:7" x14ac:dyDescent="0.2">
      <c r="C108" s="543"/>
      <c r="D108" s="544"/>
      <c r="E108" s="545"/>
      <c r="F108" s="546"/>
      <c r="G108" s="547" t="s">
        <v>228</v>
      </c>
    </row>
    <row r="109" spans="3:7" x14ac:dyDescent="0.2">
      <c r="C109" s="548"/>
      <c r="D109" s="549"/>
      <c r="E109" s="550"/>
      <c r="F109" s="551"/>
      <c r="G109" s="554" t="s">
        <v>338</v>
      </c>
    </row>
    <row r="110" spans="3:7" x14ac:dyDescent="0.2">
      <c r="C110" s="538"/>
      <c r="D110" s="539" t="s">
        <v>342</v>
      </c>
      <c r="E110" s="540"/>
      <c r="F110" s="541" t="s">
        <v>365</v>
      </c>
      <c r="G110" s="542" t="s">
        <v>366</v>
      </c>
    </row>
    <row r="111" spans="3:7" x14ac:dyDescent="0.2">
      <c r="C111" s="543"/>
      <c r="D111" s="544"/>
      <c r="E111" s="545"/>
      <c r="F111" s="546"/>
      <c r="G111" s="547" t="s">
        <v>367</v>
      </c>
    </row>
    <row r="112" spans="3:7" x14ac:dyDescent="0.2">
      <c r="C112" s="548"/>
      <c r="D112" s="549"/>
      <c r="E112" s="550"/>
      <c r="F112" s="551"/>
      <c r="G112" s="554" t="s">
        <v>338</v>
      </c>
    </row>
    <row r="113" spans="2:7" x14ac:dyDescent="0.2">
      <c r="C113" s="123"/>
      <c r="D113" s="123"/>
      <c r="E113" s="123"/>
      <c r="F113" s="555"/>
      <c r="G113" s="123"/>
    </row>
    <row r="114" spans="2:7" x14ac:dyDescent="0.2">
      <c r="B114" s="998" t="s">
        <v>549</v>
      </c>
      <c r="C114" s="998"/>
      <c r="D114" s="998"/>
      <c r="E114" s="998"/>
      <c r="F114" s="998"/>
      <c r="G114" s="123">
        <f>'Proj Info'!F6</f>
        <v>0</v>
      </c>
    </row>
    <row r="115" spans="2:7" x14ac:dyDescent="0.2">
      <c r="C115" s="123"/>
      <c r="D115" s="123"/>
      <c r="E115" s="123"/>
      <c r="F115" s="555"/>
      <c r="G115" s="123"/>
    </row>
    <row r="116" spans="2:7" x14ac:dyDescent="0.2">
      <c r="C116" s="535" t="s">
        <v>1543</v>
      </c>
    </row>
    <row r="117" spans="2:7" x14ac:dyDescent="0.2">
      <c r="F117" s="85" t="s">
        <v>1544</v>
      </c>
    </row>
    <row r="118" spans="2:7" x14ac:dyDescent="0.2">
      <c r="C118" s="536" t="s">
        <v>368</v>
      </c>
      <c r="D118" s="556"/>
      <c r="E118" s="556"/>
      <c r="F118" s="557"/>
      <c r="G118" s="556"/>
    </row>
    <row r="119" spans="2:7" x14ac:dyDescent="0.2">
      <c r="C119" s="538"/>
      <c r="D119" s="539" t="s">
        <v>342</v>
      </c>
      <c r="E119" s="540"/>
      <c r="F119" s="541" t="s">
        <v>335</v>
      </c>
      <c r="G119" s="542" t="s">
        <v>414</v>
      </c>
    </row>
    <row r="120" spans="2:7" x14ac:dyDescent="0.2">
      <c r="C120" s="543"/>
      <c r="D120" s="544"/>
      <c r="E120" s="545"/>
      <c r="F120" s="546"/>
      <c r="G120" s="547" t="s">
        <v>228</v>
      </c>
    </row>
    <row r="121" spans="2:7" x14ac:dyDescent="0.2">
      <c r="C121" s="548"/>
      <c r="D121" s="549"/>
      <c r="E121" s="550"/>
      <c r="F121" s="551"/>
      <c r="G121" s="554" t="s">
        <v>338</v>
      </c>
    </row>
    <row r="122" spans="2:7" x14ac:dyDescent="0.2">
      <c r="C122" s="538"/>
      <c r="D122" s="539" t="s">
        <v>342</v>
      </c>
      <c r="E122" s="540"/>
      <c r="F122" s="541" t="s">
        <v>339</v>
      </c>
      <c r="G122" s="542" t="s">
        <v>369</v>
      </c>
    </row>
    <row r="123" spans="2:7" x14ac:dyDescent="0.2">
      <c r="C123" s="543"/>
      <c r="D123" s="544"/>
      <c r="E123" s="545"/>
      <c r="F123" s="546"/>
      <c r="G123" s="547" t="s">
        <v>228</v>
      </c>
    </row>
    <row r="124" spans="2:7" x14ac:dyDescent="0.2">
      <c r="C124" s="548"/>
      <c r="D124" s="549"/>
      <c r="E124" s="550"/>
      <c r="F124" s="551"/>
      <c r="G124" s="554" t="s">
        <v>338</v>
      </c>
    </row>
    <row r="125" spans="2:7" x14ac:dyDescent="0.2">
      <c r="C125" s="538"/>
      <c r="D125" s="539" t="s">
        <v>342</v>
      </c>
      <c r="E125" s="540"/>
      <c r="F125" s="541" t="s">
        <v>343</v>
      </c>
      <c r="G125" s="542" t="s">
        <v>1166</v>
      </c>
    </row>
    <row r="126" spans="2:7" x14ac:dyDescent="0.2">
      <c r="C126" s="543"/>
      <c r="D126" s="544"/>
      <c r="E126" s="545"/>
      <c r="F126" s="546"/>
      <c r="G126" s="547" t="s">
        <v>415</v>
      </c>
    </row>
    <row r="127" spans="2:7" x14ac:dyDescent="0.2">
      <c r="C127" s="548"/>
      <c r="D127" s="549"/>
      <c r="E127" s="550"/>
      <c r="F127" s="551"/>
      <c r="G127" s="558" t="s">
        <v>493</v>
      </c>
    </row>
    <row r="128" spans="2:7" x14ac:dyDescent="0.2">
      <c r="C128" s="538"/>
      <c r="D128" s="539" t="s">
        <v>342</v>
      </c>
      <c r="E128" s="540"/>
      <c r="F128" s="541" t="s">
        <v>345</v>
      </c>
      <c r="G128" s="542" t="s">
        <v>370</v>
      </c>
    </row>
    <row r="129" spans="3:7" x14ac:dyDescent="0.2">
      <c r="C129" s="543"/>
      <c r="D129" s="544"/>
      <c r="E129" s="545"/>
      <c r="F129" s="546"/>
      <c r="G129" s="547" t="s">
        <v>228</v>
      </c>
    </row>
    <row r="130" spans="3:7" x14ac:dyDescent="0.2">
      <c r="C130" s="548"/>
      <c r="D130" s="549"/>
      <c r="E130" s="550"/>
      <c r="F130" s="551"/>
      <c r="G130" s="554" t="s">
        <v>483</v>
      </c>
    </row>
    <row r="131" spans="3:7" x14ac:dyDescent="0.2">
      <c r="C131" s="538"/>
      <c r="D131" s="539" t="s">
        <v>342</v>
      </c>
      <c r="E131" s="540"/>
      <c r="F131" s="541" t="s">
        <v>371</v>
      </c>
      <c r="G131" s="542" t="s">
        <v>416</v>
      </c>
    </row>
    <row r="132" spans="3:7" x14ac:dyDescent="0.2">
      <c r="C132" s="543"/>
      <c r="D132" s="544"/>
      <c r="E132" s="545"/>
      <c r="F132" s="546"/>
      <c r="G132" s="547" t="s">
        <v>372</v>
      </c>
    </row>
    <row r="133" spans="3:7" x14ac:dyDescent="0.2">
      <c r="C133" s="548"/>
      <c r="D133" s="549"/>
      <c r="E133" s="550"/>
      <c r="F133" s="551"/>
      <c r="G133" s="554" t="s">
        <v>338</v>
      </c>
    </row>
    <row r="134" spans="3:7" x14ac:dyDescent="0.2">
      <c r="C134" s="538"/>
      <c r="D134" s="539" t="s">
        <v>342</v>
      </c>
      <c r="E134" s="540"/>
      <c r="F134" s="541" t="s">
        <v>350</v>
      </c>
      <c r="G134" s="542" t="s">
        <v>373</v>
      </c>
    </row>
    <row r="135" spans="3:7" x14ac:dyDescent="0.2">
      <c r="C135" s="543"/>
      <c r="D135" s="544"/>
      <c r="E135" s="545"/>
      <c r="F135" s="546"/>
      <c r="G135" s="547" t="s">
        <v>228</v>
      </c>
    </row>
    <row r="136" spans="3:7" x14ac:dyDescent="0.2">
      <c r="C136" s="548"/>
      <c r="D136" s="549"/>
      <c r="E136" s="550"/>
      <c r="F136" s="551"/>
      <c r="G136" s="554" t="s">
        <v>338</v>
      </c>
    </row>
    <row r="137" spans="3:7" x14ac:dyDescent="0.2">
      <c r="C137" s="538"/>
      <c r="D137" s="539" t="s">
        <v>342</v>
      </c>
      <c r="E137" s="540"/>
      <c r="F137" s="541" t="s">
        <v>353</v>
      </c>
      <c r="G137" s="542" t="s">
        <v>417</v>
      </c>
    </row>
    <row r="138" spans="3:7" x14ac:dyDescent="0.2">
      <c r="C138" s="543"/>
      <c r="D138" s="544"/>
      <c r="E138" s="545"/>
      <c r="F138" s="546"/>
      <c r="G138" s="547" t="s">
        <v>228</v>
      </c>
    </row>
    <row r="139" spans="3:7" x14ac:dyDescent="0.2">
      <c r="C139" s="548"/>
      <c r="D139" s="549"/>
      <c r="E139" s="550"/>
      <c r="F139" s="551"/>
      <c r="G139" s="554" t="s">
        <v>338</v>
      </c>
    </row>
    <row r="140" spans="3:7" x14ac:dyDescent="0.2">
      <c r="C140" s="538"/>
      <c r="D140" s="539" t="s">
        <v>342</v>
      </c>
      <c r="E140" s="540"/>
      <c r="F140" s="541" t="s">
        <v>355</v>
      </c>
      <c r="G140" s="542" t="s">
        <v>374</v>
      </c>
    </row>
    <row r="141" spans="3:7" x14ac:dyDescent="0.2">
      <c r="C141" s="543"/>
      <c r="D141" s="544"/>
      <c r="E141" s="545"/>
      <c r="F141" s="546"/>
      <c r="G141" s="547" t="s">
        <v>228</v>
      </c>
    </row>
    <row r="142" spans="3:7" x14ac:dyDescent="0.2">
      <c r="C142" s="548"/>
      <c r="D142" s="549"/>
      <c r="E142" s="550"/>
      <c r="F142" s="551"/>
      <c r="G142" s="554" t="s">
        <v>338</v>
      </c>
    </row>
    <row r="143" spans="3:7" x14ac:dyDescent="0.2">
      <c r="C143" s="538"/>
      <c r="D143" s="539" t="s">
        <v>342</v>
      </c>
      <c r="E143" s="540"/>
      <c r="F143" s="541" t="s">
        <v>358</v>
      </c>
      <c r="G143" s="542" t="s">
        <v>1168</v>
      </c>
    </row>
    <row r="144" spans="3:7" x14ac:dyDescent="0.2">
      <c r="C144" s="543"/>
      <c r="D144" s="544"/>
      <c r="E144" s="545"/>
      <c r="F144" s="546"/>
      <c r="G144" s="547" t="s">
        <v>228</v>
      </c>
    </row>
    <row r="145" spans="3:7" x14ac:dyDescent="0.2">
      <c r="C145" s="548"/>
      <c r="D145" s="549"/>
      <c r="E145" s="550"/>
      <c r="F145" s="551"/>
      <c r="G145" s="554" t="s">
        <v>338</v>
      </c>
    </row>
    <row r="146" spans="3:7" x14ac:dyDescent="0.2">
      <c r="C146" s="538"/>
      <c r="D146" s="539" t="s">
        <v>342</v>
      </c>
      <c r="E146" s="540"/>
      <c r="F146" s="541" t="s">
        <v>360</v>
      </c>
      <c r="G146" s="542" t="s">
        <v>418</v>
      </c>
    </row>
    <row r="147" spans="3:7" x14ac:dyDescent="0.2">
      <c r="C147" s="543"/>
      <c r="D147" s="544"/>
      <c r="E147" s="545"/>
      <c r="F147" s="546"/>
      <c r="G147" s="547" t="s">
        <v>385</v>
      </c>
    </row>
    <row r="148" spans="3:7" x14ac:dyDescent="0.2">
      <c r="C148" s="548"/>
      <c r="D148" s="549"/>
      <c r="E148" s="550"/>
      <c r="F148" s="551"/>
      <c r="G148" s="554" t="s">
        <v>338</v>
      </c>
    </row>
    <row r="149" spans="3:7" x14ac:dyDescent="0.2">
      <c r="C149" s="538"/>
      <c r="D149" s="539" t="s">
        <v>342</v>
      </c>
      <c r="E149" s="540"/>
      <c r="F149" s="541" t="s">
        <v>363</v>
      </c>
      <c r="G149" s="542" t="s">
        <v>386</v>
      </c>
    </row>
    <row r="150" spans="3:7" x14ac:dyDescent="0.2">
      <c r="C150" s="543"/>
      <c r="D150" s="544"/>
      <c r="E150" s="545"/>
      <c r="F150" s="546"/>
      <c r="G150" s="547" t="s">
        <v>228</v>
      </c>
    </row>
    <row r="151" spans="3:7" x14ac:dyDescent="0.2">
      <c r="C151" s="548"/>
      <c r="D151" s="549"/>
      <c r="E151" s="550"/>
      <c r="F151" s="551"/>
      <c r="G151" s="554" t="s">
        <v>338</v>
      </c>
    </row>
    <row r="152" spans="3:7" x14ac:dyDescent="0.2">
      <c r="C152" s="538"/>
      <c r="D152" s="539" t="s">
        <v>342</v>
      </c>
      <c r="E152" s="540"/>
      <c r="F152" s="541" t="s">
        <v>365</v>
      </c>
      <c r="G152" s="542" t="s">
        <v>387</v>
      </c>
    </row>
    <row r="153" spans="3:7" x14ac:dyDescent="0.2">
      <c r="C153" s="543"/>
      <c r="D153" s="544"/>
      <c r="E153" s="545"/>
      <c r="F153" s="546"/>
      <c r="G153" s="547" t="s">
        <v>228</v>
      </c>
    </row>
    <row r="154" spans="3:7" x14ac:dyDescent="0.2">
      <c r="C154" s="548"/>
      <c r="D154" s="549"/>
      <c r="E154" s="550"/>
      <c r="F154" s="551"/>
      <c r="G154" s="554" t="s">
        <v>338</v>
      </c>
    </row>
    <row r="155" spans="3:7" x14ac:dyDescent="0.2">
      <c r="C155" s="538"/>
      <c r="D155" s="539" t="s">
        <v>342</v>
      </c>
      <c r="E155" s="540"/>
      <c r="F155" s="541" t="s">
        <v>375</v>
      </c>
      <c r="G155" s="542" t="s">
        <v>419</v>
      </c>
    </row>
    <row r="156" spans="3:7" x14ac:dyDescent="0.2">
      <c r="C156" s="543"/>
      <c r="D156" s="544"/>
      <c r="E156" s="545"/>
      <c r="F156" s="546"/>
      <c r="G156" s="547" t="s">
        <v>228</v>
      </c>
    </row>
    <row r="157" spans="3:7" x14ac:dyDescent="0.2">
      <c r="C157" s="548"/>
      <c r="D157" s="549"/>
      <c r="E157" s="550"/>
      <c r="F157" s="551"/>
      <c r="G157" s="554" t="s">
        <v>338</v>
      </c>
    </row>
    <row r="158" spans="3:7" x14ac:dyDescent="0.2">
      <c r="C158" s="538"/>
      <c r="D158" s="539" t="s">
        <v>342</v>
      </c>
      <c r="E158" s="540"/>
      <c r="F158" s="559" t="s">
        <v>376</v>
      </c>
      <c r="G158" s="560" t="s">
        <v>420</v>
      </c>
    </row>
    <row r="159" spans="3:7" x14ac:dyDescent="0.2">
      <c r="C159" s="543"/>
      <c r="D159" s="544"/>
      <c r="E159" s="545"/>
      <c r="F159" s="561"/>
      <c r="G159" s="562" t="s">
        <v>228</v>
      </c>
    </row>
    <row r="160" spans="3:7" x14ac:dyDescent="0.2">
      <c r="C160" s="548"/>
      <c r="D160" s="549"/>
      <c r="E160" s="550"/>
      <c r="F160" s="563"/>
      <c r="G160" s="564" t="s">
        <v>338</v>
      </c>
    </row>
    <row r="161" spans="2:7" x14ac:dyDescent="0.2">
      <c r="C161" s="538"/>
      <c r="D161" s="539" t="s">
        <v>342</v>
      </c>
      <c r="E161" s="540"/>
      <c r="F161" s="559" t="s">
        <v>377</v>
      </c>
      <c r="G161" s="560" t="s">
        <v>389</v>
      </c>
    </row>
    <row r="162" spans="2:7" x14ac:dyDescent="0.2">
      <c r="C162" s="543"/>
      <c r="D162" s="544"/>
      <c r="E162" s="545"/>
      <c r="F162" s="561"/>
      <c r="G162" s="562" t="s">
        <v>228</v>
      </c>
    </row>
    <row r="163" spans="2:7" x14ac:dyDescent="0.2">
      <c r="C163" s="548"/>
      <c r="D163" s="549"/>
      <c r="E163" s="550"/>
      <c r="F163" s="563"/>
      <c r="G163" s="564" t="s">
        <v>338</v>
      </c>
    </row>
    <row r="164" spans="2:7" x14ac:dyDescent="0.2">
      <c r="C164" s="538"/>
      <c r="D164" s="539" t="s">
        <v>342</v>
      </c>
      <c r="E164" s="540"/>
      <c r="F164" s="559" t="s">
        <v>378</v>
      </c>
      <c r="G164" s="560" t="s">
        <v>388</v>
      </c>
    </row>
    <row r="165" spans="2:7" x14ac:dyDescent="0.2">
      <c r="C165" s="543"/>
      <c r="D165" s="544"/>
      <c r="E165" s="545"/>
      <c r="F165" s="561"/>
      <c r="G165" s="562" t="s">
        <v>228</v>
      </c>
    </row>
    <row r="166" spans="2:7" x14ac:dyDescent="0.2">
      <c r="C166" s="548"/>
      <c r="D166" s="549"/>
      <c r="E166" s="550"/>
      <c r="F166" s="563"/>
      <c r="G166" s="564" t="s">
        <v>338</v>
      </c>
    </row>
    <row r="167" spans="2:7" x14ac:dyDescent="0.2">
      <c r="C167" s="538"/>
      <c r="D167" s="539" t="s">
        <v>342</v>
      </c>
      <c r="E167" s="540"/>
      <c r="F167" s="559" t="s">
        <v>379</v>
      </c>
      <c r="G167" s="560" t="s">
        <v>421</v>
      </c>
    </row>
    <row r="168" spans="2:7" x14ac:dyDescent="0.2">
      <c r="C168" s="543"/>
      <c r="D168" s="544"/>
      <c r="E168" s="545"/>
      <c r="F168" s="561"/>
      <c r="G168" s="562" t="s">
        <v>422</v>
      </c>
    </row>
    <row r="169" spans="2:7" x14ac:dyDescent="0.2">
      <c r="C169" s="548"/>
      <c r="D169" s="549"/>
      <c r="E169" s="550"/>
      <c r="F169" s="563"/>
      <c r="G169" s="564" t="s">
        <v>338</v>
      </c>
    </row>
    <row r="170" spans="2:7" x14ac:dyDescent="0.2">
      <c r="C170" s="538"/>
      <c r="D170" s="539" t="s">
        <v>342</v>
      </c>
      <c r="E170" s="540"/>
      <c r="F170" s="559" t="s">
        <v>380</v>
      </c>
      <c r="G170" s="560" t="s">
        <v>1167</v>
      </c>
    </row>
    <row r="171" spans="2:7" x14ac:dyDescent="0.2">
      <c r="C171" s="543"/>
      <c r="D171" s="544"/>
      <c r="E171" s="545"/>
      <c r="F171" s="561"/>
      <c r="G171" s="562" t="s">
        <v>228</v>
      </c>
    </row>
    <row r="172" spans="2:7" x14ac:dyDescent="0.2">
      <c r="C172" s="548"/>
      <c r="D172" s="549"/>
      <c r="E172" s="550"/>
      <c r="F172" s="563"/>
      <c r="G172" s="564" t="s">
        <v>338</v>
      </c>
    </row>
    <row r="173" spans="2:7" x14ac:dyDescent="0.2">
      <c r="C173" s="123"/>
      <c r="D173" s="123"/>
      <c r="E173" s="123"/>
      <c r="F173" s="555"/>
      <c r="G173" s="123"/>
    </row>
    <row r="174" spans="2:7" x14ac:dyDescent="0.2">
      <c r="C174" s="123"/>
      <c r="D174" s="123"/>
      <c r="E174" s="123"/>
      <c r="F174" s="555"/>
      <c r="G174" s="123"/>
    </row>
    <row r="175" spans="2:7" x14ac:dyDescent="0.2">
      <c r="B175" s="998" t="s">
        <v>549</v>
      </c>
      <c r="C175" s="998"/>
      <c r="D175" s="998"/>
      <c r="E175" s="998"/>
      <c r="F175" s="998"/>
      <c r="G175" s="123">
        <f>'Proj Info'!F6</f>
        <v>0</v>
      </c>
    </row>
    <row r="176" spans="2:7" x14ac:dyDescent="0.2">
      <c r="C176" s="123"/>
      <c r="D176" s="123"/>
      <c r="E176" s="123"/>
      <c r="F176" s="555"/>
      <c r="G176" s="123"/>
    </row>
    <row r="177" spans="3:7" x14ac:dyDescent="0.2">
      <c r="C177" s="535" t="s">
        <v>1543</v>
      </c>
    </row>
    <row r="178" spans="3:7" x14ac:dyDescent="0.2">
      <c r="F178" s="85" t="s">
        <v>1544</v>
      </c>
    </row>
    <row r="179" spans="3:7" x14ac:dyDescent="0.2">
      <c r="C179" s="538"/>
      <c r="D179" s="539" t="s">
        <v>342</v>
      </c>
      <c r="E179" s="540"/>
      <c r="F179" s="559" t="s">
        <v>381</v>
      </c>
      <c r="G179" s="560" t="s">
        <v>390</v>
      </c>
    </row>
    <row r="180" spans="3:7" x14ac:dyDescent="0.2">
      <c r="C180" s="543"/>
      <c r="D180" s="544"/>
      <c r="E180" s="545"/>
      <c r="F180" s="561"/>
      <c r="G180" s="562" t="s">
        <v>228</v>
      </c>
    </row>
    <row r="181" spans="3:7" x14ac:dyDescent="0.2">
      <c r="C181" s="548"/>
      <c r="D181" s="549"/>
      <c r="E181" s="550"/>
      <c r="F181" s="563"/>
      <c r="G181" s="564" t="s">
        <v>338</v>
      </c>
    </row>
    <row r="182" spans="3:7" x14ac:dyDescent="0.2">
      <c r="C182" s="538"/>
      <c r="D182" s="539" t="s">
        <v>342</v>
      </c>
      <c r="E182" s="540"/>
      <c r="F182" s="559" t="s">
        <v>382</v>
      </c>
      <c r="G182" s="560" t="s">
        <v>391</v>
      </c>
    </row>
    <row r="183" spans="3:7" x14ac:dyDescent="0.2">
      <c r="C183" s="543"/>
      <c r="D183" s="544"/>
      <c r="E183" s="545"/>
      <c r="F183" s="561"/>
      <c r="G183" s="562" t="s">
        <v>228</v>
      </c>
    </row>
    <row r="184" spans="3:7" x14ac:dyDescent="0.2">
      <c r="C184" s="548"/>
      <c r="D184" s="549"/>
      <c r="E184" s="550"/>
      <c r="F184" s="563"/>
      <c r="G184" s="564" t="s">
        <v>338</v>
      </c>
    </row>
    <row r="185" spans="3:7" x14ac:dyDescent="0.2">
      <c r="C185" s="538"/>
      <c r="D185" s="539" t="s">
        <v>342</v>
      </c>
      <c r="E185" s="540"/>
      <c r="F185" s="559" t="s">
        <v>383</v>
      </c>
      <c r="G185" s="560" t="s">
        <v>423</v>
      </c>
    </row>
    <row r="186" spans="3:7" x14ac:dyDescent="0.2">
      <c r="C186" s="543"/>
      <c r="D186" s="544"/>
      <c r="E186" s="545"/>
      <c r="F186" s="561"/>
      <c r="G186" s="562" t="s">
        <v>228</v>
      </c>
    </row>
    <row r="187" spans="3:7" x14ac:dyDescent="0.2">
      <c r="C187" s="548"/>
      <c r="D187" s="549"/>
      <c r="E187" s="550"/>
      <c r="F187" s="563"/>
      <c r="G187" s="564" t="s">
        <v>338</v>
      </c>
    </row>
    <row r="188" spans="3:7" x14ac:dyDescent="0.2">
      <c r="C188" s="538"/>
      <c r="D188" s="539" t="s">
        <v>342</v>
      </c>
      <c r="E188" s="540"/>
      <c r="F188" s="559" t="s">
        <v>384</v>
      </c>
      <c r="G188" s="560" t="s">
        <v>392</v>
      </c>
    </row>
    <row r="189" spans="3:7" x14ac:dyDescent="0.2">
      <c r="C189" s="543"/>
      <c r="D189" s="544"/>
      <c r="E189" s="545"/>
      <c r="F189" s="561"/>
      <c r="G189" s="562" t="s">
        <v>228</v>
      </c>
    </row>
    <row r="190" spans="3:7" x14ac:dyDescent="0.2">
      <c r="C190" s="548"/>
      <c r="D190" s="549"/>
      <c r="E190" s="550"/>
      <c r="F190" s="563"/>
      <c r="G190" s="564" t="s">
        <v>493</v>
      </c>
    </row>
    <row r="191" spans="3:7" x14ac:dyDescent="0.2">
      <c r="C191" s="538"/>
      <c r="D191" s="539" t="s">
        <v>342</v>
      </c>
      <c r="E191" s="540"/>
      <c r="F191" s="559" t="s">
        <v>393</v>
      </c>
      <c r="G191" s="560" t="s">
        <v>395</v>
      </c>
    </row>
    <row r="192" spans="3:7" x14ac:dyDescent="0.2">
      <c r="C192" s="543"/>
      <c r="D192" s="544"/>
      <c r="E192" s="545"/>
      <c r="F192" s="561"/>
      <c r="G192" s="562" t="s">
        <v>228</v>
      </c>
    </row>
    <row r="193" spans="3:7" x14ac:dyDescent="0.2">
      <c r="C193" s="548"/>
      <c r="D193" s="549"/>
      <c r="E193" s="550"/>
      <c r="F193" s="563"/>
      <c r="G193" s="564" t="s">
        <v>338</v>
      </c>
    </row>
    <row r="194" spans="3:7" x14ac:dyDescent="0.2">
      <c r="C194" s="538"/>
      <c r="D194" s="539" t="s">
        <v>342</v>
      </c>
      <c r="E194" s="540"/>
      <c r="F194" s="559" t="s">
        <v>394</v>
      </c>
      <c r="G194" s="560" t="s">
        <v>396</v>
      </c>
    </row>
    <row r="195" spans="3:7" x14ac:dyDescent="0.2">
      <c r="C195" s="543"/>
      <c r="D195" s="544"/>
      <c r="E195" s="545"/>
      <c r="F195" s="561"/>
      <c r="G195" s="562" t="s">
        <v>228</v>
      </c>
    </row>
    <row r="196" spans="3:7" x14ac:dyDescent="0.2">
      <c r="C196" s="548"/>
      <c r="D196" s="549"/>
      <c r="E196" s="550"/>
      <c r="F196" s="563"/>
      <c r="G196" s="564" t="s">
        <v>338</v>
      </c>
    </row>
    <row r="197" spans="3:7" x14ac:dyDescent="0.2">
      <c r="C197" s="538"/>
      <c r="D197" s="539" t="s">
        <v>342</v>
      </c>
      <c r="E197" s="540"/>
      <c r="F197" s="559" t="s">
        <v>397</v>
      </c>
      <c r="G197" s="560" t="s">
        <v>403</v>
      </c>
    </row>
    <row r="198" spans="3:7" x14ac:dyDescent="0.2">
      <c r="C198" s="543"/>
      <c r="D198" s="544"/>
      <c r="E198" s="545"/>
      <c r="F198" s="561"/>
      <c r="G198" s="562" t="s">
        <v>228</v>
      </c>
    </row>
    <row r="199" spans="3:7" x14ac:dyDescent="0.2">
      <c r="C199" s="548"/>
      <c r="D199" s="549"/>
      <c r="E199" s="550"/>
      <c r="F199" s="563"/>
      <c r="G199" s="564" t="s">
        <v>338</v>
      </c>
    </row>
    <row r="200" spans="3:7" x14ac:dyDescent="0.2">
      <c r="C200" s="538"/>
      <c r="D200" s="539" t="s">
        <v>342</v>
      </c>
      <c r="E200" s="540"/>
      <c r="F200" s="559" t="s">
        <v>398</v>
      </c>
      <c r="G200" s="560" t="s">
        <v>404</v>
      </c>
    </row>
    <row r="201" spans="3:7" x14ac:dyDescent="0.2">
      <c r="C201" s="543"/>
      <c r="D201" s="544"/>
      <c r="E201" s="545"/>
      <c r="F201" s="561"/>
      <c r="G201" s="562" t="s">
        <v>228</v>
      </c>
    </row>
    <row r="202" spans="3:7" x14ac:dyDescent="0.2">
      <c r="C202" s="548"/>
      <c r="D202" s="549"/>
      <c r="E202" s="550"/>
      <c r="F202" s="563"/>
      <c r="G202" s="564" t="s">
        <v>338</v>
      </c>
    </row>
    <row r="203" spans="3:7" x14ac:dyDescent="0.2">
      <c r="C203" s="538"/>
      <c r="D203" s="539" t="s">
        <v>342</v>
      </c>
      <c r="E203" s="540"/>
      <c r="F203" s="559" t="s">
        <v>399</v>
      </c>
      <c r="G203" s="560" t="s">
        <v>1162</v>
      </c>
    </row>
    <row r="204" spans="3:7" x14ac:dyDescent="0.2">
      <c r="C204" s="543"/>
      <c r="D204" s="544"/>
      <c r="E204" s="545"/>
      <c r="F204" s="561"/>
      <c r="G204" s="562" t="s">
        <v>228</v>
      </c>
    </row>
    <row r="205" spans="3:7" x14ac:dyDescent="0.2">
      <c r="C205" s="548"/>
      <c r="D205" s="549"/>
      <c r="E205" s="550"/>
      <c r="F205" s="563"/>
      <c r="G205" s="564" t="s">
        <v>338</v>
      </c>
    </row>
    <row r="206" spans="3:7" x14ac:dyDescent="0.2">
      <c r="C206" s="538"/>
      <c r="D206" s="539" t="s">
        <v>342</v>
      </c>
      <c r="E206" s="540"/>
      <c r="F206" s="559" t="s">
        <v>400</v>
      </c>
      <c r="G206" s="560" t="s">
        <v>1169</v>
      </c>
    </row>
    <row r="207" spans="3:7" x14ac:dyDescent="0.2">
      <c r="C207" s="543"/>
      <c r="D207" s="544"/>
      <c r="E207" s="545"/>
      <c r="F207" s="555"/>
      <c r="G207" s="553" t="s">
        <v>424</v>
      </c>
    </row>
    <row r="208" spans="3:7" x14ac:dyDescent="0.2">
      <c r="C208" s="543"/>
      <c r="D208" s="123"/>
      <c r="E208" s="545"/>
      <c r="F208" s="561"/>
      <c r="G208" s="562" t="s">
        <v>405</v>
      </c>
    </row>
    <row r="209" spans="3:7" x14ac:dyDescent="0.2">
      <c r="C209" s="548"/>
      <c r="D209" s="549"/>
      <c r="E209" s="550"/>
      <c r="F209" s="563"/>
      <c r="G209" s="564" t="s">
        <v>338</v>
      </c>
    </row>
    <row r="210" spans="3:7" x14ac:dyDescent="0.2">
      <c r="C210" s="538"/>
      <c r="D210" s="539" t="s">
        <v>342</v>
      </c>
      <c r="E210" s="540"/>
      <c r="F210" s="559" t="s">
        <v>401</v>
      </c>
      <c r="G210" s="560" t="s">
        <v>406</v>
      </c>
    </row>
    <row r="211" spans="3:7" x14ac:dyDescent="0.2">
      <c r="C211" s="543"/>
      <c r="D211" s="544"/>
      <c r="E211" s="545"/>
      <c r="F211" s="561"/>
      <c r="G211" s="562" t="s">
        <v>407</v>
      </c>
    </row>
    <row r="212" spans="3:7" x14ac:dyDescent="0.2">
      <c r="C212" s="548"/>
      <c r="D212" s="549"/>
      <c r="E212" s="550"/>
      <c r="F212" s="563"/>
      <c r="G212" s="564" t="s">
        <v>338</v>
      </c>
    </row>
    <row r="213" spans="3:7" x14ac:dyDescent="0.2">
      <c r="C213" s="538"/>
      <c r="D213" s="539" t="s">
        <v>342</v>
      </c>
      <c r="E213" s="540"/>
      <c r="F213" s="559" t="s">
        <v>402</v>
      </c>
      <c r="G213" s="560" t="s">
        <v>408</v>
      </c>
    </row>
    <row r="214" spans="3:7" x14ac:dyDescent="0.2">
      <c r="C214" s="543"/>
      <c r="D214" s="544"/>
      <c r="E214" s="545"/>
      <c r="F214" s="561"/>
      <c r="G214" s="562" t="s">
        <v>410</v>
      </c>
    </row>
    <row r="215" spans="3:7" x14ac:dyDescent="0.2">
      <c r="C215" s="543"/>
      <c r="D215" s="123"/>
      <c r="E215" s="545"/>
      <c r="F215" s="561"/>
      <c r="G215" s="562" t="s">
        <v>409</v>
      </c>
    </row>
    <row r="216" spans="3:7" x14ac:dyDescent="0.2">
      <c r="C216" s="548"/>
      <c r="D216" s="549"/>
      <c r="E216" s="550"/>
      <c r="F216" s="563"/>
      <c r="G216" s="564" t="s">
        <v>338</v>
      </c>
    </row>
  </sheetData>
  <sheetProtection algorithmName="SHA-512" hashValue="n54naeMDmIHvvRGAyS11xZbgnzsBZFclUWrQc8mPnaUCQEHnnjtx9s1vbqe/zXLHr01uPVOwXzNvU43veWHcKQ==" saltValue="jQPWs9Z9xCWmAAhIVe3VLw==" spinCount="100000" sheet="1" objects="1" scenarios="1"/>
  <mergeCells count="5">
    <mergeCell ref="B60:F60"/>
    <mergeCell ref="C66:G66"/>
    <mergeCell ref="C69:G69"/>
    <mergeCell ref="B175:F175"/>
    <mergeCell ref="B114:F114"/>
  </mergeCells>
  <phoneticPr fontId="6" type="noConversion"/>
  <printOptions horizontalCentered="1"/>
  <pageMargins left="0.5" right="0.5" top="0.5" bottom="0.75" header="0.27" footer="0.5"/>
  <pageSetup scale="94" fitToHeight="9" orientation="portrait" r:id="rId1"/>
  <headerFooter alignWithMargins="0"/>
  <rowBreaks count="1" manualBreakCount="1">
    <brk id="113" min="1" max="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9" tint="0.79998168889431442"/>
    <pageSetUpPr fitToPage="1"/>
  </sheetPr>
  <dimension ref="A1:K43"/>
  <sheetViews>
    <sheetView showGridLines="0" showZeros="0" view="pageBreakPreview" zoomScaleNormal="100" zoomScaleSheetLayoutView="100" workbookViewId="0">
      <selection activeCell="Q28" sqref="Q28"/>
    </sheetView>
  </sheetViews>
  <sheetFormatPr defaultColWidth="9.140625" defaultRowHeight="12.75" x14ac:dyDescent="0.2"/>
  <cols>
    <col min="1" max="1" width="3.7109375" style="85" customWidth="1"/>
    <col min="2" max="2" width="18.42578125" style="85" customWidth="1"/>
    <col min="3" max="3" width="17.42578125" style="85" customWidth="1"/>
    <col min="4" max="4" width="19.5703125" style="85" customWidth="1"/>
    <col min="5" max="5" width="14.85546875" style="85" customWidth="1"/>
    <col min="6" max="6" width="16" style="85" customWidth="1"/>
    <col min="7" max="7" width="18.140625" style="85" bestFit="1" customWidth="1"/>
    <col min="8" max="8" width="20.42578125" style="85" customWidth="1"/>
    <col min="9" max="11" width="9.140625" style="85" customWidth="1"/>
    <col min="12" max="16384" width="9.140625" style="85"/>
  </cols>
  <sheetData>
    <row r="1" spans="1:8" x14ac:dyDescent="0.2">
      <c r="A1" s="85" t="s">
        <v>974</v>
      </c>
    </row>
    <row r="2" spans="1:8" ht="15.75" x14ac:dyDescent="0.25">
      <c r="B2" s="565" t="s">
        <v>511</v>
      </c>
      <c r="C2" s="566"/>
      <c r="D2" s="566"/>
      <c r="E2" s="566"/>
      <c r="F2" s="566"/>
      <c r="G2" s="567"/>
      <c r="H2" s="567"/>
    </row>
    <row r="3" spans="1:8" x14ac:dyDescent="0.2">
      <c r="B3" s="568" t="s">
        <v>263</v>
      </c>
      <c r="C3" s="1084">
        <f>'Proj Info'!F6</f>
        <v>0</v>
      </c>
      <c r="D3" s="1084"/>
      <c r="E3" s="1084"/>
      <c r="F3" s="1084"/>
      <c r="G3" s="567"/>
      <c r="H3" s="567"/>
    </row>
    <row r="4" spans="1:8" x14ac:dyDescent="0.2">
      <c r="B4" s="568" t="s">
        <v>498</v>
      </c>
      <c r="C4" s="1084">
        <f>Applicant!E42</f>
        <v>0</v>
      </c>
      <c r="D4" s="1084"/>
      <c r="E4" s="1084"/>
      <c r="F4" s="1084"/>
      <c r="G4" s="567"/>
      <c r="H4" s="567"/>
    </row>
    <row r="5" spans="1:8" x14ac:dyDescent="0.2">
      <c r="C5" s="566"/>
      <c r="D5" s="566"/>
      <c r="E5" s="569"/>
      <c r="F5" s="1"/>
      <c r="G5" s="567"/>
      <c r="H5" s="567"/>
    </row>
    <row r="6" spans="1:8" x14ac:dyDescent="0.2">
      <c r="B6" s="570" t="s">
        <v>499</v>
      </c>
      <c r="C6" s="571"/>
      <c r="D6" s="572"/>
      <c r="E6" s="566"/>
      <c r="F6" s="570" t="s">
        <v>733</v>
      </c>
      <c r="G6" s="571"/>
      <c r="H6" s="573"/>
    </row>
    <row r="7" spans="1:8" x14ac:dyDescent="0.2">
      <c r="B7" s="1093" t="s">
        <v>500</v>
      </c>
      <c r="C7" s="1094"/>
      <c r="D7" s="575">
        <f>'Source of Funds'!E17</f>
        <v>0</v>
      </c>
      <c r="E7" s="576"/>
      <c r="F7" s="1093" t="s">
        <v>734</v>
      </c>
      <c r="G7" s="1094"/>
      <c r="H7" s="575">
        <f>'Source of Funds'!E19</f>
        <v>0</v>
      </c>
    </row>
    <row r="8" spans="1:8" x14ac:dyDescent="0.2">
      <c r="B8" s="1093" t="s">
        <v>501</v>
      </c>
      <c r="C8" s="1094"/>
      <c r="D8" s="577">
        <f>'Uses of Funds'!C156-'Uses of Funds'!C127-'Uses of Funds'!C148</f>
        <v>0</v>
      </c>
      <c r="E8" s="566"/>
      <c r="F8" s="1093" t="s">
        <v>735</v>
      </c>
      <c r="G8" s="1094"/>
      <c r="H8" s="575">
        <f>'Uses of Funds'!C156-'Uses of Funds'!C127-'Uses of Funds'!C148</f>
        <v>0</v>
      </c>
    </row>
    <row r="9" spans="1:8" x14ac:dyDescent="0.2">
      <c r="B9" s="1095" t="s">
        <v>502</v>
      </c>
      <c r="C9" s="1096"/>
      <c r="D9" s="578">
        <f>IFERROR(D7/D8,0)</f>
        <v>0</v>
      </c>
      <c r="E9" s="566"/>
      <c r="F9" s="1095" t="s">
        <v>736</v>
      </c>
      <c r="G9" s="1096"/>
      <c r="H9" s="578">
        <f>IFERROR(H7/H8,0)</f>
        <v>0</v>
      </c>
    </row>
    <row r="10" spans="1:8" x14ac:dyDescent="0.2">
      <c r="B10" s="1093" t="s">
        <v>503</v>
      </c>
      <c r="C10" s="1094"/>
      <c r="D10" s="579">
        <f>Financial!C93</f>
        <v>0</v>
      </c>
      <c r="E10" s="566"/>
      <c r="F10" s="1093" t="s">
        <v>503</v>
      </c>
      <c r="G10" s="1094"/>
      <c r="H10" s="579">
        <f>Financial!C93</f>
        <v>0</v>
      </c>
    </row>
    <row r="11" spans="1:8" x14ac:dyDescent="0.2">
      <c r="B11" s="1093" t="s">
        <v>504</v>
      </c>
      <c r="C11" s="1094"/>
      <c r="D11" s="580">
        <f>D10*D9</f>
        <v>0</v>
      </c>
      <c r="F11" s="1095" t="s">
        <v>737</v>
      </c>
      <c r="G11" s="1096"/>
      <c r="H11" s="580">
        <f>H10*H9</f>
        <v>0</v>
      </c>
    </row>
    <row r="12" spans="1:8" x14ac:dyDescent="0.2">
      <c r="B12" s="1098" t="s">
        <v>505</v>
      </c>
      <c r="C12" s="1099"/>
      <c r="D12" s="582">
        <f>ROUNDUP(D11,0)</f>
        <v>0</v>
      </c>
      <c r="E12" s="583"/>
      <c r="F12" s="1098" t="s">
        <v>505</v>
      </c>
      <c r="G12" s="1099"/>
      <c r="H12" s="582">
        <f>ROUNDUP(H11,0)</f>
        <v>0</v>
      </c>
    </row>
    <row r="13" spans="1:8" x14ac:dyDescent="0.2">
      <c r="B13" s="566"/>
      <c r="C13" s="583"/>
      <c r="D13" s="566"/>
      <c r="E13" s="583"/>
      <c r="F13" s="566"/>
      <c r="G13" s="566"/>
      <c r="H13" s="566"/>
    </row>
    <row r="14" spans="1:8" x14ac:dyDescent="0.2">
      <c r="F14" s="566"/>
      <c r="G14" s="566"/>
      <c r="H14" s="566"/>
    </row>
    <row r="15" spans="1:8" ht="12.75" customHeight="1" x14ac:dyDescent="0.2">
      <c r="B15" s="1085" t="s">
        <v>506</v>
      </c>
      <c r="C15" s="1086"/>
      <c r="D15" s="1086"/>
      <c r="E15" s="1089" t="s">
        <v>1127</v>
      </c>
      <c r="F15" s="1090"/>
      <c r="G15" s="584" t="s">
        <v>1126</v>
      </c>
      <c r="H15" s="585"/>
    </row>
    <row r="16" spans="1:8" ht="13.5" customHeight="1" x14ac:dyDescent="0.2">
      <c r="B16" s="1087"/>
      <c r="C16" s="1088"/>
      <c r="D16" s="1088"/>
      <c r="E16" s="1091"/>
      <c r="F16" s="1092"/>
      <c r="G16" s="1101">
        <v>45335</v>
      </c>
      <c r="H16" s="1102"/>
    </row>
    <row r="17" spans="2:11" ht="38.25" x14ac:dyDescent="0.2">
      <c r="B17" s="587" t="s">
        <v>440</v>
      </c>
      <c r="C17" s="588" t="s">
        <v>507</v>
      </c>
      <c r="D17" s="589" t="s">
        <v>508</v>
      </c>
      <c r="E17" s="590" t="s">
        <v>509</v>
      </c>
      <c r="F17" s="590" t="s">
        <v>510</v>
      </c>
      <c r="G17" s="591" t="s">
        <v>511</v>
      </c>
      <c r="H17" s="590" t="s">
        <v>512</v>
      </c>
    </row>
    <row r="18" spans="2:11" x14ac:dyDescent="0.2">
      <c r="B18" s="574" t="s">
        <v>513</v>
      </c>
      <c r="C18" s="592"/>
      <c r="D18" s="593">
        <f>IFERROR(C18/$C$23,0)</f>
        <v>0</v>
      </c>
      <c r="E18" s="594">
        <f>ROUNDUP((D18*$D$12),0)</f>
        <v>0</v>
      </c>
      <c r="F18" s="595"/>
      <c r="G18" s="596">
        <v>181488</v>
      </c>
      <c r="H18" s="597">
        <f>G18*F18</f>
        <v>0</v>
      </c>
      <c r="J18" s="598"/>
      <c r="K18" s="598"/>
    </row>
    <row r="19" spans="2:11" x14ac:dyDescent="0.2">
      <c r="B19" s="574" t="s">
        <v>514</v>
      </c>
      <c r="C19" s="592"/>
      <c r="D19" s="593">
        <f t="shared" ref="D19:D22" si="0">IFERROR(C19/$C$23,0)</f>
        <v>0</v>
      </c>
      <c r="E19" s="594">
        <f>ROUNDUP((D19*$D$12),0)</f>
        <v>0</v>
      </c>
      <c r="F19" s="595"/>
      <c r="G19" s="596">
        <v>208048</v>
      </c>
      <c r="H19" s="597">
        <f>G19*F19</f>
        <v>0</v>
      </c>
      <c r="J19" s="598"/>
      <c r="K19" s="598"/>
    </row>
    <row r="20" spans="2:11" x14ac:dyDescent="0.2">
      <c r="B20" s="574" t="s">
        <v>515</v>
      </c>
      <c r="C20" s="592"/>
      <c r="D20" s="593">
        <f t="shared" si="0"/>
        <v>0</v>
      </c>
      <c r="E20" s="594">
        <f>ROUNDUP((D20*$D$12),0)</f>
        <v>0</v>
      </c>
      <c r="F20" s="595"/>
      <c r="G20" s="596">
        <v>252993</v>
      </c>
      <c r="H20" s="597">
        <f>G20*F20</f>
        <v>0</v>
      </c>
      <c r="J20" s="598"/>
      <c r="K20" s="598"/>
    </row>
    <row r="21" spans="2:11" x14ac:dyDescent="0.2">
      <c r="B21" s="574" t="s">
        <v>516</v>
      </c>
      <c r="C21" s="592"/>
      <c r="D21" s="593">
        <f t="shared" si="0"/>
        <v>0</v>
      </c>
      <c r="E21" s="594">
        <f>ROUNDUP((D21*$D$12),0)</f>
        <v>0</v>
      </c>
      <c r="F21" s="595"/>
      <c r="G21" s="596">
        <v>327292</v>
      </c>
      <c r="H21" s="597">
        <f>G21*F21</f>
        <v>0</v>
      </c>
      <c r="J21" s="598"/>
      <c r="K21" s="937"/>
    </row>
    <row r="22" spans="2:11" x14ac:dyDescent="0.2">
      <c r="B22" s="574" t="s">
        <v>517</v>
      </c>
      <c r="C22" s="592"/>
      <c r="D22" s="593">
        <f t="shared" si="0"/>
        <v>0</v>
      </c>
      <c r="E22" s="594">
        <f>ROUNDUP((D22*$D$12),0)</f>
        <v>0</v>
      </c>
      <c r="F22" s="595"/>
      <c r="G22" s="596">
        <v>359263</v>
      </c>
      <c r="H22" s="597">
        <f>G22*F22</f>
        <v>0</v>
      </c>
      <c r="J22" s="598"/>
      <c r="K22" s="598"/>
    </row>
    <row r="23" spans="2:11" x14ac:dyDescent="0.2">
      <c r="B23" s="599" t="s">
        <v>518</v>
      </c>
      <c r="C23" s="600">
        <f>SUM(C18:C22)</f>
        <v>0</v>
      </c>
      <c r="D23" s="601"/>
      <c r="E23" s="602"/>
      <c r="F23" s="603">
        <f>SUM(F18:F22)</f>
        <v>0</v>
      </c>
      <c r="G23" s="604" t="s">
        <v>74</v>
      </c>
      <c r="H23" s="605">
        <f>SUM(H18:H22)</f>
        <v>0</v>
      </c>
    </row>
    <row r="24" spans="2:11" x14ac:dyDescent="0.2">
      <c r="B24" s="566"/>
      <c r="C24" s="606"/>
      <c r="D24" s="606"/>
      <c r="E24" s="607"/>
      <c r="F24" s="606"/>
      <c r="G24" s="566"/>
      <c r="H24" s="606"/>
    </row>
    <row r="25" spans="2:11" x14ac:dyDescent="0.2">
      <c r="B25" s="1097" t="s">
        <v>519</v>
      </c>
      <c r="C25" s="1097"/>
      <c r="D25" s="1097"/>
      <c r="E25" s="608">
        <f>SUM(E18:E22)</f>
        <v>0</v>
      </c>
      <c r="G25" s="566"/>
      <c r="H25" s="566"/>
    </row>
    <row r="26" spans="2:11" x14ac:dyDescent="0.2">
      <c r="B26" s="1100"/>
      <c r="C26" s="1100"/>
      <c r="D26" s="609"/>
      <c r="E26" s="567"/>
      <c r="F26" s="567"/>
      <c r="G26" s="567"/>
      <c r="H26" s="567"/>
    </row>
    <row r="27" spans="2:11" x14ac:dyDescent="0.2">
      <c r="D27" s="185"/>
      <c r="E27" s="567"/>
      <c r="F27" s="567"/>
      <c r="G27" s="567"/>
      <c r="H27" s="567"/>
    </row>
    <row r="28" spans="2:11" ht="12.75" customHeight="1" x14ac:dyDescent="0.2">
      <c r="B28" s="1085" t="s">
        <v>506</v>
      </c>
      <c r="C28" s="1086"/>
      <c r="D28" s="1086"/>
      <c r="E28" s="1089" t="s">
        <v>1128</v>
      </c>
      <c r="F28" s="1090"/>
      <c r="G28" s="584" t="s">
        <v>1126</v>
      </c>
      <c r="H28" s="585"/>
    </row>
    <row r="29" spans="2:11" ht="12" customHeight="1" x14ac:dyDescent="0.2">
      <c r="B29" s="1087"/>
      <c r="C29" s="1088"/>
      <c r="D29" s="1088"/>
      <c r="E29" s="1091"/>
      <c r="F29" s="1092"/>
      <c r="G29" s="1101">
        <v>45335</v>
      </c>
      <c r="H29" s="1102"/>
    </row>
    <row r="30" spans="2:11" ht="25.5" x14ac:dyDescent="0.2">
      <c r="B30" s="587" t="s">
        <v>440</v>
      </c>
      <c r="C30" s="588" t="s">
        <v>507</v>
      </c>
      <c r="D30" s="589" t="s">
        <v>508</v>
      </c>
      <c r="E30" s="590" t="s">
        <v>738</v>
      </c>
      <c r="F30" s="590" t="s">
        <v>740</v>
      </c>
      <c r="G30" s="591" t="s">
        <v>511</v>
      </c>
      <c r="H30" s="590" t="s">
        <v>739</v>
      </c>
    </row>
    <row r="31" spans="2:11" x14ac:dyDescent="0.2">
      <c r="B31" s="574" t="s">
        <v>513</v>
      </c>
      <c r="C31" s="595"/>
      <c r="D31" s="593">
        <f>IFERROR(C31/$C$36,0)</f>
        <v>0</v>
      </c>
      <c r="E31" s="594">
        <f>ROUNDUP((D31*$H$12),0)</f>
        <v>0</v>
      </c>
      <c r="F31" s="595"/>
      <c r="G31" s="596">
        <v>181488</v>
      </c>
      <c r="H31" s="597">
        <f>G31*F31</f>
        <v>0</v>
      </c>
      <c r="K31" s="598"/>
    </row>
    <row r="32" spans="2:11" x14ac:dyDescent="0.2">
      <c r="B32" s="574" t="s">
        <v>514</v>
      </c>
      <c r="C32" s="595"/>
      <c r="D32" s="593">
        <f t="shared" ref="D32:D35" si="1">IFERROR(C32/$C$36,0)</f>
        <v>0</v>
      </c>
      <c r="E32" s="594">
        <f>ROUNDUP((D32*$H$12),0)</f>
        <v>0</v>
      </c>
      <c r="F32" s="595"/>
      <c r="G32" s="596">
        <v>208048</v>
      </c>
      <c r="H32" s="597">
        <f>G32*F32</f>
        <v>0</v>
      </c>
      <c r="K32" s="598"/>
    </row>
    <row r="33" spans="2:11" x14ac:dyDescent="0.2">
      <c r="B33" s="574" t="s">
        <v>515</v>
      </c>
      <c r="C33" s="595"/>
      <c r="D33" s="593">
        <f t="shared" si="1"/>
        <v>0</v>
      </c>
      <c r="E33" s="594">
        <f>ROUNDUP((D33*$H$12),0)</f>
        <v>0</v>
      </c>
      <c r="F33" s="595"/>
      <c r="G33" s="596">
        <v>252993</v>
      </c>
      <c r="H33" s="597">
        <f>G33*F33</f>
        <v>0</v>
      </c>
      <c r="K33" s="598"/>
    </row>
    <row r="34" spans="2:11" x14ac:dyDescent="0.2">
      <c r="B34" s="574" t="s">
        <v>516</v>
      </c>
      <c r="C34" s="595"/>
      <c r="D34" s="593">
        <f t="shared" si="1"/>
        <v>0</v>
      </c>
      <c r="E34" s="594">
        <f>ROUNDUP((D34*$H$12),0)</f>
        <v>0</v>
      </c>
      <c r="F34" s="595"/>
      <c r="G34" s="596">
        <v>327292</v>
      </c>
      <c r="H34" s="597">
        <f>G34*F34</f>
        <v>0</v>
      </c>
      <c r="K34" s="598"/>
    </row>
    <row r="35" spans="2:11" x14ac:dyDescent="0.2">
      <c r="B35" s="574" t="s">
        <v>517</v>
      </c>
      <c r="C35" s="595"/>
      <c r="D35" s="593">
        <f t="shared" si="1"/>
        <v>0</v>
      </c>
      <c r="E35" s="594">
        <f>ROUNDUP((D35*$H$12),0)</f>
        <v>0</v>
      </c>
      <c r="F35" s="595"/>
      <c r="G35" s="596">
        <v>359263</v>
      </c>
      <c r="H35" s="597">
        <f>G35*F35</f>
        <v>0</v>
      </c>
      <c r="K35" s="598"/>
    </row>
    <row r="36" spans="2:11" x14ac:dyDescent="0.2">
      <c r="B36" s="599" t="s">
        <v>518</v>
      </c>
      <c r="C36" s="600">
        <f>SUM(C31:C35)</f>
        <v>0</v>
      </c>
      <c r="D36" s="581"/>
      <c r="E36" s="602"/>
      <c r="F36" s="600">
        <f>SUM(F31:F35)</f>
        <v>0</v>
      </c>
      <c r="G36" s="586" t="s">
        <v>74</v>
      </c>
      <c r="H36" s="610">
        <f>SUM(H31:H35)</f>
        <v>0</v>
      </c>
    </row>
    <row r="37" spans="2:11" x14ac:dyDescent="0.2">
      <c r="B37" s="566"/>
      <c r="C37" s="606"/>
      <c r="D37" s="606"/>
      <c r="E37" s="607"/>
      <c r="F37" s="606"/>
      <c r="G37" s="566"/>
      <c r="H37" s="606"/>
    </row>
    <row r="38" spans="2:11" x14ac:dyDescent="0.2">
      <c r="B38" s="1097" t="s">
        <v>741</v>
      </c>
      <c r="C38" s="1097"/>
      <c r="D38" s="1097"/>
      <c r="E38" s="608">
        <f>SUM(E31:E35)</f>
        <v>0</v>
      </c>
      <c r="G38" s="566"/>
      <c r="H38" s="566"/>
    </row>
    <row r="40" spans="2:11" x14ac:dyDescent="0.2">
      <c r="B40" s="566"/>
      <c r="C40" s="566"/>
      <c r="D40" s="566"/>
      <c r="E40" s="567"/>
      <c r="F40" s="567"/>
      <c r="G40" s="567"/>
      <c r="H40" s="567"/>
      <c r="I40" s="566"/>
      <c r="J40" s="566"/>
    </row>
    <row r="41" spans="2:11" x14ac:dyDescent="0.2">
      <c r="C41" s="566"/>
      <c r="D41" s="566"/>
      <c r="E41" s="566"/>
      <c r="F41" s="566"/>
      <c r="G41" s="566"/>
      <c r="H41" s="566"/>
      <c r="I41" s="566"/>
      <c r="J41" s="566"/>
    </row>
    <row r="42" spans="2:11" x14ac:dyDescent="0.2">
      <c r="B42" s="611"/>
      <c r="C42" s="611"/>
      <c r="D42" s="611"/>
      <c r="E42" s="612"/>
      <c r="F42" s="611"/>
      <c r="G42" s="611"/>
      <c r="H42" s="566"/>
      <c r="I42" s="566"/>
      <c r="J42" s="566"/>
    </row>
    <row r="43" spans="2:11" x14ac:dyDescent="0.2">
      <c r="B43" s="566"/>
      <c r="C43" s="566"/>
      <c r="D43" s="566"/>
      <c r="E43" s="613"/>
      <c r="F43" s="566"/>
      <c r="G43" s="566"/>
      <c r="H43" s="566"/>
      <c r="I43" s="566"/>
      <c r="J43" s="566"/>
    </row>
  </sheetData>
  <sheetProtection algorithmName="SHA-512" hashValue="PXnQwshgE/VEZa5tGtUjLEgWCnIWNssojpf+jZYQ5nX1eNYvQNnUbsxI5DVMlv8CUUCYzAy2bSSsq/5YbAMTjQ==" saltValue="lz/jPA+vykc2Irf99DScqA==" spinCount="100000" sheet="1" objects="1" scenarios="1"/>
  <mergeCells count="23">
    <mergeCell ref="B25:D25"/>
    <mergeCell ref="B38:D38"/>
    <mergeCell ref="F9:G9"/>
    <mergeCell ref="F10:G10"/>
    <mergeCell ref="F11:G11"/>
    <mergeCell ref="F12:G12"/>
    <mergeCell ref="B28:D29"/>
    <mergeCell ref="E28:F29"/>
    <mergeCell ref="B26:C26"/>
    <mergeCell ref="B12:C12"/>
    <mergeCell ref="G16:H16"/>
    <mergeCell ref="G29:H29"/>
    <mergeCell ref="C3:F3"/>
    <mergeCell ref="C4:F4"/>
    <mergeCell ref="B15:D16"/>
    <mergeCell ref="E15:F16"/>
    <mergeCell ref="F7:G7"/>
    <mergeCell ref="F8:G8"/>
    <mergeCell ref="B7:C7"/>
    <mergeCell ref="B8:C8"/>
    <mergeCell ref="B9:C9"/>
    <mergeCell ref="B10:C10"/>
    <mergeCell ref="B11:C11"/>
  </mergeCells>
  <conditionalFormatting sqref="H23">
    <cfRule type="cellIs" dxfId="1" priority="123" stopIfTrue="1" operator="lessThan">
      <formula>$D$7</formula>
    </cfRule>
  </conditionalFormatting>
  <conditionalFormatting sqref="H36">
    <cfRule type="cellIs" dxfId="0" priority="1" stopIfTrue="1" operator="lessThan">
      <formula>$H$7</formula>
    </cfRule>
  </conditionalFormatting>
  <printOptions horizontalCentered="1"/>
  <pageMargins left="0.45" right="0.45" top="0.5" bottom="0.5" header="0.3" footer="0.3"/>
  <pageSetup scale="7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9" tint="0.79998168889431442"/>
    <pageSetUpPr fitToPage="1"/>
  </sheetPr>
  <dimension ref="A1:H51"/>
  <sheetViews>
    <sheetView showGridLines="0" showZeros="0" view="pageBreakPreview" zoomScaleNormal="100" zoomScaleSheetLayoutView="100" workbookViewId="0">
      <selection activeCell="D18" sqref="D18"/>
    </sheetView>
  </sheetViews>
  <sheetFormatPr defaultColWidth="9.140625" defaultRowHeight="12.75" x14ac:dyDescent="0.2"/>
  <cols>
    <col min="1" max="1" width="3.7109375" style="85" customWidth="1"/>
    <col min="2" max="2" width="11.5703125" style="92" customWidth="1"/>
    <col min="3" max="3" width="37.5703125" style="85" customWidth="1"/>
    <col min="4" max="7" width="13.5703125" style="85" customWidth="1"/>
    <col min="8" max="8" width="15.5703125" style="85" customWidth="1"/>
    <col min="9" max="10" width="9.140625" style="85" customWidth="1"/>
    <col min="11" max="16384" width="9.140625" style="85"/>
  </cols>
  <sheetData>
    <row r="1" spans="1:8" x14ac:dyDescent="0.2">
      <c r="A1" s="85" t="s">
        <v>974</v>
      </c>
    </row>
    <row r="2" spans="1:8" x14ac:dyDescent="0.2">
      <c r="C2" s="92" t="s">
        <v>1079</v>
      </c>
    </row>
    <row r="3" spans="1:8" x14ac:dyDescent="0.2">
      <c r="C3" s="117" t="s">
        <v>263</v>
      </c>
      <c r="D3" s="1112">
        <f>'Proj Info'!F6</f>
        <v>0</v>
      </c>
      <c r="E3" s="1112"/>
      <c r="F3" s="1112"/>
      <c r="G3" s="1112"/>
      <c r="H3" s="1112"/>
    </row>
    <row r="4" spans="1:8" x14ac:dyDescent="0.2">
      <c r="C4" s="113"/>
      <c r="D4" s="113"/>
      <c r="E4" s="113"/>
      <c r="F4" s="113"/>
      <c r="G4" s="113"/>
      <c r="H4" s="113"/>
    </row>
    <row r="5" spans="1:8" x14ac:dyDescent="0.2">
      <c r="B5" s="92" t="s">
        <v>522</v>
      </c>
      <c r="C5" s="113" t="s">
        <v>523</v>
      </c>
    </row>
    <row r="6" spans="1:8" ht="33" customHeight="1" thickBot="1" x14ac:dyDescent="0.25">
      <c r="C6" s="1116" t="s">
        <v>1545</v>
      </c>
      <c r="D6" s="1116"/>
      <c r="E6" s="1116"/>
      <c r="F6" s="1116"/>
      <c r="G6" s="1116"/>
      <c r="H6" s="1116"/>
    </row>
    <row r="7" spans="1:8" ht="13.5" thickBot="1" x14ac:dyDescent="0.25">
      <c r="C7" s="614"/>
      <c r="D7" s="615" t="s">
        <v>524</v>
      </c>
      <c r="E7" s="615" t="s">
        <v>525</v>
      </c>
      <c r="F7" s="615" t="s">
        <v>526</v>
      </c>
      <c r="G7" s="615" t="s">
        <v>527</v>
      </c>
      <c r="H7" s="615" t="s">
        <v>528</v>
      </c>
    </row>
    <row r="8" spans="1:8" ht="13.5" thickBot="1" x14ac:dyDescent="0.25">
      <c r="C8" s="616" t="s">
        <v>529</v>
      </c>
      <c r="D8" s="617">
        <f>'HOME_HTF Max Sub'!F18</f>
        <v>0</v>
      </c>
      <c r="E8" s="617">
        <f>+'HOME_HTF Max Sub'!F19</f>
        <v>0</v>
      </c>
      <c r="F8" s="617">
        <f>+'HOME_HTF Max Sub'!F20</f>
        <v>0</v>
      </c>
      <c r="G8" s="617">
        <f>+'HOME_HTF Max Sub'!F21</f>
        <v>0</v>
      </c>
      <c r="H8" s="617">
        <f>+'HOME_HTF Max Sub'!F22</f>
        <v>0</v>
      </c>
    </row>
    <row r="9" spans="1:8" ht="26.25" thickBot="1" x14ac:dyDescent="0.25">
      <c r="C9" s="616" t="s">
        <v>1546</v>
      </c>
      <c r="D9" s="617">
        <f>ROUNDUP((D8*0.2),0)</f>
        <v>0</v>
      </c>
      <c r="E9" s="617">
        <f>ROUNDUP((E8*0.2),0)</f>
        <v>0</v>
      </c>
      <c r="F9" s="617">
        <f>ROUNDUP((F8*0.2),0)</f>
        <v>0</v>
      </c>
      <c r="G9" s="617">
        <f>ROUNDUP((G8*0.2),0)</f>
        <v>0</v>
      </c>
      <c r="H9" s="617">
        <f>ROUNDUP((H8*0.2),0)</f>
        <v>0</v>
      </c>
    </row>
    <row r="10" spans="1:8" x14ac:dyDescent="0.2">
      <c r="C10" s="1117" t="s">
        <v>530</v>
      </c>
      <c r="D10" s="1117"/>
      <c r="E10" s="1117"/>
      <c r="F10" s="1117"/>
      <c r="G10" s="1117"/>
      <c r="H10" s="1117"/>
    </row>
    <row r="11" spans="1:8" x14ac:dyDescent="0.2">
      <c r="C11" s="618"/>
    </row>
    <row r="12" spans="1:8" x14ac:dyDescent="0.2">
      <c r="B12" s="92" t="s">
        <v>531</v>
      </c>
      <c r="C12" s="619" t="s">
        <v>532</v>
      </c>
    </row>
    <row r="13" spans="1:8" x14ac:dyDescent="0.2">
      <c r="B13" s="85"/>
      <c r="C13" s="1116" t="s">
        <v>533</v>
      </c>
      <c r="D13" s="1116"/>
      <c r="E13" s="1116"/>
      <c r="F13" s="1116"/>
      <c r="G13" s="1116"/>
      <c r="H13" s="1116"/>
    </row>
    <row r="14" spans="1:8" x14ac:dyDescent="0.2">
      <c r="B14" s="85"/>
      <c r="C14" s="1060" t="s">
        <v>751</v>
      </c>
      <c r="D14" s="1060"/>
      <c r="E14" s="1060"/>
      <c r="F14" s="1060"/>
      <c r="G14" s="1060"/>
      <c r="H14" s="1060"/>
    </row>
    <row r="15" spans="1:8" ht="16.5" customHeight="1" thickBot="1" x14ac:dyDescent="0.25">
      <c r="B15" s="85"/>
      <c r="C15" s="1111" t="s">
        <v>749</v>
      </c>
      <c r="D15" s="1111"/>
      <c r="E15" s="1111"/>
      <c r="F15" s="1111"/>
      <c r="G15" s="1111"/>
      <c r="H15" s="1111"/>
    </row>
    <row r="16" spans="1:8" ht="13.5" thickBot="1" x14ac:dyDescent="0.25">
      <c r="C16" s="1108" t="s">
        <v>534</v>
      </c>
      <c r="D16" s="1109"/>
      <c r="E16" s="1109"/>
      <c r="F16" s="1109"/>
      <c r="G16" s="1109"/>
      <c r="H16" s="1110"/>
    </row>
    <row r="17" spans="2:8" ht="13.5" thickBot="1" x14ac:dyDescent="0.25">
      <c r="C17" s="620" t="s">
        <v>535</v>
      </c>
      <c r="D17" s="621" t="s">
        <v>524</v>
      </c>
      <c r="E17" s="622" t="s">
        <v>525</v>
      </c>
      <c r="F17" s="622" t="s">
        <v>526</v>
      </c>
      <c r="G17" s="623" t="s">
        <v>527</v>
      </c>
      <c r="H17" s="624" t="s">
        <v>528</v>
      </c>
    </row>
    <row r="18" spans="2:8" x14ac:dyDescent="0.2">
      <c r="C18" s="625" t="s">
        <v>536</v>
      </c>
      <c r="D18" s="626"/>
      <c r="E18" s="627"/>
      <c r="F18" s="627"/>
      <c r="G18" s="627"/>
      <c r="H18" s="628"/>
    </row>
    <row r="19" spans="2:8" ht="13.5" thickBot="1" x14ac:dyDescent="0.25">
      <c r="C19" s="629" t="s">
        <v>537</v>
      </c>
      <c r="D19" s="630"/>
      <c r="E19" s="631"/>
      <c r="F19" s="631"/>
      <c r="G19" s="631"/>
      <c r="H19" s="632"/>
    </row>
    <row r="20" spans="2:8" x14ac:dyDescent="0.2">
      <c r="C20" s="633"/>
    </row>
    <row r="21" spans="2:8" x14ac:dyDescent="0.2">
      <c r="B21" s="92" t="s">
        <v>538</v>
      </c>
      <c r="C21" s="1060" t="s">
        <v>539</v>
      </c>
      <c r="D21" s="1060"/>
      <c r="E21" s="1060"/>
      <c r="F21" s="1060"/>
      <c r="G21" s="1060"/>
    </row>
    <row r="22" spans="2:8" x14ac:dyDescent="0.2">
      <c r="C22" s="1112" t="s">
        <v>540</v>
      </c>
      <c r="D22" s="1112"/>
      <c r="E22" s="1112"/>
      <c r="F22" s="1112"/>
      <c r="G22" s="1112"/>
      <c r="H22" s="1112"/>
    </row>
    <row r="23" spans="2:8" ht="13.5" thickBot="1" x14ac:dyDescent="0.25">
      <c r="C23" s="1112" t="s">
        <v>541</v>
      </c>
      <c r="D23" s="1112"/>
      <c r="E23" s="1112"/>
      <c r="F23" s="1112"/>
      <c r="G23" s="1112"/>
      <c r="H23" s="1112"/>
    </row>
    <row r="24" spans="2:8" ht="13.5" thickBot="1" x14ac:dyDescent="0.25">
      <c r="C24" s="1113" t="s">
        <v>542</v>
      </c>
      <c r="D24" s="1104"/>
      <c r="E24" s="1104"/>
      <c r="F24" s="1104"/>
      <c r="G24" s="1104"/>
      <c r="H24" s="1105"/>
    </row>
    <row r="25" spans="2:8" ht="13.5" thickBot="1" x14ac:dyDescent="0.25">
      <c r="C25" s="634" t="s">
        <v>543</v>
      </c>
      <c r="D25" s="621" t="s">
        <v>524</v>
      </c>
      <c r="E25" s="622" t="s">
        <v>525</v>
      </c>
      <c r="F25" s="622" t="s">
        <v>526</v>
      </c>
      <c r="G25" s="623" t="s">
        <v>527</v>
      </c>
      <c r="H25" s="624" t="s">
        <v>528</v>
      </c>
    </row>
    <row r="26" spans="2:8" x14ac:dyDescent="0.2">
      <c r="C26" s="635"/>
      <c r="D26" s="626"/>
      <c r="E26" s="627"/>
      <c r="F26" s="627"/>
      <c r="G26" s="627"/>
      <c r="H26" s="628"/>
    </row>
    <row r="27" spans="2:8" x14ac:dyDescent="0.2">
      <c r="C27" s="636"/>
      <c r="D27" s="637"/>
      <c r="E27" s="595"/>
      <c r="F27" s="595"/>
      <c r="G27" s="595"/>
      <c r="H27" s="638"/>
    </row>
    <row r="28" spans="2:8" x14ac:dyDescent="0.2">
      <c r="C28" s="636"/>
      <c r="D28" s="637"/>
      <c r="E28" s="595"/>
      <c r="F28" s="595"/>
      <c r="G28" s="595"/>
      <c r="H28" s="638"/>
    </row>
    <row r="29" spans="2:8" x14ac:dyDescent="0.2">
      <c r="C29" s="636"/>
      <c r="D29" s="637"/>
      <c r="E29" s="595"/>
      <c r="F29" s="595"/>
      <c r="G29" s="595"/>
      <c r="H29" s="638"/>
    </row>
    <row r="30" spans="2:8" x14ac:dyDescent="0.2">
      <c r="C30" s="636"/>
      <c r="D30" s="637"/>
      <c r="E30" s="595"/>
      <c r="F30" s="595"/>
      <c r="G30" s="595"/>
      <c r="H30" s="638"/>
    </row>
    <row r="31" spans="2:8" ht="13.5" thickBot="1" x14ac:dyDescent="0.25">
      <c r="C31" s="639"/>
      <c r="D31" s="630"/>
      <c r="E31" s="631"/>
      <c r="F31" s="631"/>
      <c r="G31" s="631"/>
      <c r="H31" s="632"/>
    </row>
    <row r="32" spans="2:8" x14ac:dyDescent="0.2">
      <c r="D32" s="640"/>
      <c r="H32" s="640"/>
    </row>
    <row r="33" spans="2:8" x14ac:dyDescent="0.2">
      <c r="B33" s="92" t="s">
        <v>544</v>
      </c>
      <c r="C33" s="1060" t="s">
        <v>752</v>
      </c>
      <c r="D33" s="1060"/>
      <c r="E33" s="1060"/>
      <c r="F33" s="1060"/>
      <c r="G33" s="1060"/>
      <c r="H33" s="1060"/>
    </row>
    <row r="34" spans="2:8" x14ac:dyDescent="0.2">
      <c r="C34" s="1112" t="s">
        <v>1180</v>
      </c>
      <c r="D34" s="1112"/>
      <c r="E34" s="1112"/>
      <c r="F34" s="1112"/>
      <c r="G34" s="1112"/>
      <c r="H34" s="1112"/>
    </row>
    <row r="35" spans="2:8" ht="13.5" thickBot="1" x14ac:dyDescent="0.25">
      <c r="C35" s="1112" t="s">
        <v>1181</v>
      </c>
      <c r="D35" s="1112"/>
      <c r="E35" s="1112"/>
      <c r="F35" s="1112"/>
      <c r="G35" s="1112"/>
      <c r="H35" s="1112"/>
    </row>
    <row r="36" spans="2:8" ht="13.5" thickBot="1" x14ac:dyDescent="0.25">
      <c r="C36" s="1113" t="s">
        <v>1182</v>
      </c>
      <c r="D36" s="1104"/>
      <c r="E36" s="1104"/>
      <c r="F36" s="1104"/>
      <c r="G36" s="1104"/>
      <c r="H36" s="1105"/>
    </row>
    <row r="37" spans="2:8" ht="13.5" thickBot="1" x14ac:dyDescent="0.25">
      <c r="C37" s="634"/>
      <c r="D37" s="621" t="s">
        <v>524</v>
      </c>
      <c r="E37" s="622" t="s">
        <v>525</v>
      </c>
      <c r="F37" s="622" t="s">
        <v>526</v>
      </c>
      <c r="G37" s="623" t="s">
        <v>527</v>
      </c>
      <c r="H37" s="624" t="s">
        <v>528</v>
      </c>
    </row>
    <row r="38" spans="2:8" x14ac:dyDescent="0.2">
      <c r="C38" s="641"/>
      <c r="D38" s="626"/>
      <c r="E38" s="627"/>
      <c r="F38" s="627"/>
      <c r="G38" s="627"/>
      <c r="H38" s="628"/>
    </row>
    <row r="39" spans="2:8" ht="13.5" thickBot="1" x14ac:dyDescent="0.25">
      <c r="C39" s="642"/>
      <c r="D39" s="630"/>
      <c r="E39" s="631"/>
      <c r="F39" s="631"/>
      <c r="G39" s="631"/>
      <c r="H39" s="632"/>
    </row>
    <row r="40" spans="2:8" x14ac:dyDescent="0.2">
      <c r="C40" s="643"/>
    </row>
    <row r="41" spans="2:8" x14ac:dyDescent="0.2">
      <c r="B41" s="92" t="s">
        <v>545</v>
      </c>
      <c r="C41" s="1114" t="s">
        <v>546</v>
      </c>
      <c r="D41" s="1114"/>
      <c r="E41" s="1114"/>
      <c r="F41" s="1114"/>
      <c r="G41" s="1114"/>
      <c r="H41" s="1114"/>
    </row>
    <row r="42" spans="2:8" ht="48" customHeight="1" x14ac:dyDescent="0.2">
      <c r="C42" s="1115" t="s">
        <v>1129</v>
      </c>
      <c r="D42" s="1115"/>
      <c r="E42" s="1115"/>
      <c r="F42" s="1115"/>
      <c r="G42" s="1115"/>
      <c r="H42" s="1115"/>
    </row>
    <row r="43" spans="2:8" ht="33" customHeight="1" thickBot="1" x14ac:dyDescent="0.25">
      <c r="B43" s="644"/>
      <c r="C43" s="1103" t="s">
        <v>1131</v>
      </c>
      <c r="D43" s="1103"/>
      <c r="E43" s="1103"/>
      <c r="F43" s="1103"/>
      <c r="G43" s="1103"/>
      <c r="H43" s="1103"/>
    </row>
    <row r="44" spans="2:8" ht="13.5" thickBot="1" x14ac:dyDescent="0.25">
      <c r="C44" s="645"/>
      <c r="D44" s="1106" t="s">
        <v>1132</v>
      </c>
      <c r="E44" s="1107"/>
      <c r="F44" s="1107"/>
      <c r="G44" s="1104">
        <f>'Proj Info'!F6</f>
        <v>0</v>
      </c>
      <c r="H44" s="1105"/>
    </row>
    <row r="45" spans="2:8" ht="13.5" thickBot="1" x14ac:dyDescent="0.25">
      <c r="C45" s="646"/>
      <c r="D45" s="621" t="s">
        <v>524</v>
      </c>
      <c r="E45" s="622" t="s">
        <v>525</v>
      </c>
      <c r="F45" s="622" t="s">
        <v>526</v>
      </c>
      <c r="G45" s="623" t="s">
        <v>527</v>
      </c>
      <c r="H45" s="624" t="s">
        <v>528</v>
      </c>
    </row>
    <row r="46" spans="2:8" x14ac:dyDescent="0.2">
      <c r="C46" s="635"/>
      <c r="D46" s="626"/>
      <c r="E46" s="627"/>
      <c r="F46" s="627"/>
      <c r="G46" s="627"/>
      <c r="H46" s="628"/>
    </row>
    <row r="47" spans="2:8" x14ac:dyDescent="0.2">
      <c r="C47" s="636"/>
      <c r="D47" s="637"/>
      <c r="E47" s="595"/>
      <c r="F47" s="595"/>
      <c r="G47" s="595"/>
      <c r="H47" s="638"/>
    </row>
    <row r="48" spans="2:8" x14ac:dyDescent="0.2">
      <c r="C48" s="636"/>
      <c r="D48" s="637"/>
      <c r="E48" s="595"/>
      <c r="F48" s="595"/>
      <c r="G48" s="595"/>
      <c r="H48" s="638"/>
    </row>
    <row r="49" spans="3:8" x14ac:dyDescent="0.2">
      <c r="C49" s="636"/>
      <c r="D49" s="637"/>
      <c r="E49" s="595"/>
      <c r="F49" s="595"/>
      <c r="G49" s="595"/>
      <c r="H49" s="638"/>
    </row>
    <row r="50" spans="3:8" x14ac:dyDescent="0.2">
      <c r="C50" s="636"/>
      <c r="D50" s="637"/>
      <c r="E50" s="595"/>
      <c r="F50" s="595"/>
      <c r="G50" s="595"/>
      <c r="H50" s="638"/>
    </row>
    <row r="51" spans="3:8" ht="13.5" thickBot="1" x14ac:dyDescent="0.25">
      <c r="C51" s="639"/>
      <c r="D51" s="630"/>
      <c r="E51" s="631"/>
      <c r="F51" s="631"/>
      <c r="G51" s="631"/>
      <c r="H51" s="632"/>
    </row>
  </sheetData>
  <sheetProtection algorithmName="SHA-512" hashValue="YQbFhxiJqQsWEfk3k5JXUo6YpccgAS7XEZe4Im7LndhYAryHWAPBnc1G4EbxHVofgN/Z4vc3kbBXvrDAfxfNiA==" saltValue="o7JVpsi3mABeKct5kO8+gg==" spinCount="100000" sheet="1" objects="1" scenarios="1"/>
  <mergeCells count="20">
    <mergeCell ref="D3:H3"/>
    <mergeCell ref="C6:H6"/>
    <mergeCell ref="C14:H14"/>
    <mergeCell ref="C10:H10"/>
    <mergeCell ref="C13:H13"/>
    <mergeCell ref="C43:H43"/>
    <mergeCell ref="G44:H44"/>
    <mergeCell ref="D44:F44"/>
    <mergeCell ref="C16:H16"/>
    <mergeCell ref="C15:H15"/>
    <mergeCell ref="C34:H34"/>
    <mergeCell ref="C35:H35"/>
    <mergeCell ref="C36:H36"/>
    <mergeCell ref="C41:H41"/>
    <mergeCell ref="C42:H42"/>
    <mergeCell ref="C21:G21"/>
    <mergeCell ref="C22:H22"/>
    <mergeCell ref="C23:H23"/>
    <mergeCell ref="C24:H24"/>
    <mergeCell ref="C33:H33"/>
  </mergeCells>
  <printOptions horizontalCentered="1" verticalCentered="1"/>
  <pageMargins left="0.45" right="0.45" top="0.5" bottom="0.5" header="0.3" footer="0.3"/>
  <pageSetup scale="8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9" tint="0.79998168889431442"/>
    <pageSetUpPr fitToPage="1"/>
  </sheetPr>
  <dimension ref="A1:H48"/>
  <sheetViews>
    <sheetView showGridLines="0" showZeros="0" view="pageBreakPreview" zoomScaleNormal="100" zoomScaleSheetLayoutView="100" workbookViewId="0">
      <selection activeCell="D16" sqref="D16"/>
    </sheetView>
  </sheetViews>
  <sheetFormatPr defaultColWidth="9.140625" defaultRowHeight="12.75" x14ac:dyDescent="0.2"/>
  <cols>
    <col min="1" max="1" width="3.7109375" style="85" customWidth="1"/>
    <col min="2" max="2" width="11.5703125" style="92" customWidth="1"/>
    <col min="3" max="3" width="38.42578125" style="85" customWidth="1"/>
    <col min="4" max="7" width="13.5703125" style="85" customWidth="1"/>
    <col min="8" max="8" width="15.5703125" style="85" customWidth="1"/>
    <col min="9" max="11" width="9.140625" style="85" customWidth="1"/>
    <col min="12" max="16384" width="9.140625" style="85"/>
  </cols>
  <sheetData>
    <row r="1" spans="1:8" x14ac:dyDescent="0.2">
      <c r="A1" s="85" t="s">
        <v>974</v>
      </c>
    </row>
    <row r="2" spans="1:8" ht="15.75" x14ac:dyDescent="0.25">
      <c r="C2" s="647" t="s">
        <v>742</v>
      </c>
    </row>
    <row r="3" spans="1:8" x14ac:dyDescent="0.2">
      <c r="C3" s="117" t="s">
        <v>263</v>
      </c>
      <c r="D3" s="1112">
        <f>'Proj Info'!F6</f>
        <v>0</v>
      </c>
      <c r="E3" s="1112"/>
      <c r="F3" s="1112"/>
      <c r="G3" s="1112"/>
      <c r="H3" s="1112"/>
    </row>
    <row r="4" spans="1:8" x14ac:dyDescent="0.2">
      <c r="C4" s="92"/>
      <c r="D4" s="113"/>
      <c r="E4" s="113"/>
      <c r="F4" s="113"/>
      <c r="G4" s="113"/>
      <c r="H4" s="113"/>
    </row>
    <row r="5" spans="1:8" x14ac:dyDescent="0.2">
      <c r="B5" s="92" t="s">
        <v>522</v>
      </c>
      <c r="C5" s="619" t="s">
        <v>743</v>
      </c>
    </row>
    <row r="6" spans="1:8" ht="13.5" thickBot="1" x14ac:dyDescent="0.25">
      <c r="C6" s="1116" t="s">
        <v>1547</v>
      </c>
      <c r="D6" s="1116"/>
      <c r="E6" s="1116"/>
      <c r="F6" s="1116"/>
      <c r="G6" s="1116"/>
      <c r="H6" s="1116"/>
    </row>
    <row r="7" spans="1:8" ht="13.5" thickBot="1" x14ac:dyDescent="0.25">
      <c r="C7" s="614"/>
      <c r="D7" s="615" t="s">
        <v>524</v>
      </c>
      <c r="E7" s="615" t="s">
        <v>525</v>
      </c>
      <c r="F7" s="615" t="s">
        <v>526</v>
      </c>
      <c r="G7" s="615" t="s">
        <v>527</v>
      </c>
      <c r="H7" s="615" t="s">
        <v>528</v>
      </c>
    </row>
    <row r="8" spans="1:8" ht="13.5" thickBot="1" x14ac:dyDescent="0.25">
      <c r="C8" s="616" t="s">
        <v>1548</v>
      </c>
      <c r="D8" s="617">
        <f>+'HOME_HTF Max Sub'!F31</f>
        <v>0</v>
      </c>
      <c r="E8" s="617">
        <f>+'HOME_HTF Max Sub'!F32</f>
        <v>0</v>
      </c>
      <c r="F8" s="617">
        <f>+'HOME_HTF Max Sub'!F33</f>
        <v>0</v>
      </c>
      <c r="G8" s="617">
        <f>+'HOME_HTF Max Sub'!F34</f>
        <v>0</v>
      </c>
      <c r="H8" s="617">
        <f>+'HOME_HTF Max Sub'!F35</f>
        <v>0</v>
      </c>
    </row>
    <row r="9" spans="1:8" x14ac:dyDescent="0.2">
      <c r="C9" s="618"/>
    </row>
    <row r="10" spans="1:8" x14ac:dyDescent="0.2">
      <c r="B10" s="92" t="s">
        <v>531</v>
      </c>
      <c r="C10" s="619" t="s">
        <v>745</v>
      </c>
    </row>
    <row r="11" spans="1:8" x14ac:dyDescent="0.2">
      <c r="C11" s="1116" t="s">
        <v>746</v>
      </c>
      <c r="D11" s="1116"/>
      <c r="E11" s="1116"/>
      <c r="F11" s="1116"/>
      <c r="G11" s="1116"/>
      <c r="H11" s="1116"/>
    </row>
    <row r="12" spans="1:8" x14ac:dyDescent="0.2">
      <c r="B12" s="85"/>
      <c r="C12" s="1060" t="s">
        <v>744</v>
      </c>
      <c r="D12" s="1060"/>
      <c r="E12" s="1060"/>
      <c r="F12" s="1060"/>
      <c r="G12" s="1060"/>
      <c r="H12" s="1060"/>
    </row>
    <row r="13" spans="1:8" ht="16.5" customHeight="1" thickBot="1" x14ac:dyDescent="0.25">
      <c r="C13" s="1111" t="s">
        <v>749</v>
      </c>
      <c r="D13" s="1111"/>
      <c r="E13" s="1111"/>
      <c r="F13" s="1111"/>
      <c r="G13" s="1111"/>
      <c r="H13" s="1111"/>
    </row>
    <row r="14" spans="1:8" ht="13.5" thickBot="1" x14ac:dyDescent="0.25">
      <c r="C14" s="1108" t="s">
        <v>747</v>
      </c>
      <c r="D14" s="1109"/>
      <c r="E14" s="1109"/>
      <c r="F14" s="1109"/>
      <c r="G14" s="1109"/>
      <c r="H14" s="1110"/>
    </row>
    <row r="15" spans="1:8" ht="13.5" thickBot="1" x14ac:dyDescent="0.25">
      <c r="C15" s="620"/>
      <c r="D15" s="621" t="s">
        <v>524</v>
      </c>
      <c r="E15" s="622" t="s">
        <v>525</v>
      </c>
      <c r="F15" s="622" t="s">
        <v>526</v>
      </c>
      <c r="G15" s="623" t="s">
        <v>527</v>
      </c>
      <c r="H15" s="624" t="s">
        <v>528</v>
      </c>
    </row>
    <row r="16" spans="1:8" ht="13.5" thickBot="1" x14ac:dyDescent="0.25">
      <c r="C16" s="648" t="s">
        <v>748</v>
      </c>
      <c r="D16" s="649"/>
      <c r="E16" s="649"/>
      <c r="F16" s="649"/>
      <c r="G16" s="649"/>
      <c r="H16" s="649"/>
    </row>
    <row r="17" spans="2:8" x14ac:dyDescent="0.2">
      <c r="C17" s="633"/>
    </row>
    <row r="18" spans="2:8" x14ac:dyDescent="0.2">
      <c r="B18" s="92" t="s">
        <v>538</v>
      </c>
      <c r="C18" s="1060" t="s">
        <v>539</v>
      </c>
      <c r="D18" s="1060"/>
      <c r="E18" s="1060"/>
      <c r="F18" s="1060"/>
      <c r="G18" s="1060"/>
    </row>
    <row r="19" spans="2:8" x14ac:dyDescent="0.2">
      <c r="C19" s="1112" t="s">
        <v>540</v>
      </c>
      <c r="D19" s="1112"/>
      <c r="E19" s="1112"/>
      <c r="F19" s="1112"/>
      <c r="G19" s="1112"/>
      <c r="H19" s="1112"/>
    </row>
    <row r="20" spans="2:8" ht="13.5" thickBot="1" x14ac:dyDescent="0.25">
      <c r="C20" s="1112" t="s">
        <v>541</v>
      </c>
      <c r="D20" s="1112"/>
      <c r="E20" s="1112"/>
      <c r="F20" s="1112"/>
      <c r="G20" s="1112"/>
      <c r="H20" s="1112"/>
    </row>
    <row r="21" spans="2:8" ht="13.5" thickBot="1" x14ac:dyDescent="0.25">
      <c r="C21" s="1113" t="s">
        <v>542</v>
      </c>
      <c r="D21" s="1104"/>
      <c r="E21" s="1104"/>
      <c r="F21" s="1104"/>
      <c r="G21" s="1104"/>
      <c r="H21" s="1105"/>
    </row>
    <row r="22" spans="2:8" ht="13.5" thickBot="1" x14ac:dyDescent="0.25">
      <c r="C22" s="634" t="s">
        <v>543</v>
      </c>
      <c r="D22" s="621" t="s">
        <v>524</v>
      </c>
      <c r="E22" s="622" t="s">
        <v>525</v>
      </c>
      <c r="F22" s="622" t="s">
        <v>526</v>
      </c>
      <c r="G22" s="623" t="s">
        <v>527</v>
      </c>
      <c r="H22" s="624" t="s">
        <v>528</v>
      </c>
    </row>
    <row r="23" spans="2:8" x14ac:dyDescent="0.2">
      <c r="C23" s="635"/>
      <c r="D23" s="626"/>
      <c r="E23" s="627"/>
      <c r="F23" s="627"/>
      <c r="G23" s="627"/>
      <c r="H23" s="628"/>
    </row>
    <row r="24" spans="2:8" x14ac:dyDescent="0.2">
      <c r="C24" s="636"/>
      <c r="D24" s="637"/>
      <c r="E24" s="595"/>
      <c r="F24" s="595"/>
      <c r="G24" s="595"/>
      <c r="H24" s="638"/>
    </row>
    <row r="25" spans="2:8" x14ac:dyDescent="0.2">
      <c r="C25" s="636"/>
      <c r="D25" s="637"/>
      <c r="E25" s="595"/>
      <c r="F25" s="595"/>
      <c r="G25" s="595"/>
      <c r="H25" s="638"/>
    </row>
    <row r="26" spans="2:8" x14ac:dyDescent="0.2">
      <c r="C26" s="636"/>
      <c r="D26" s="637"/>
      <c r="E26" s="595"/>
      <c r="F26" s="595"/>
      <c r="G26" s="595"/>
      <c r="H26" s="638"/>
    </row>
    <row r="27" spans="2:8" x14ac:dyDescent="0.2">
      <c r="C27" s="636"/>
      <c r="D27" s="637"/>
      <c r="E27" s="595"/>
      <c r="F27" s="595"/>
      <c r="G27" s="595"/>
      <c r="H27" s="638"/>
    </row>
    <row r="28" spans="2:8" ht="13.5" thickBot="1" x14ac:dyDescent="0.25">
      <c r="C28" s="639"/>
      <c r="D28" s="630"/>
      <c r="E28" s="631"/>
      <c r="F28" s="631"/>
      <c r="G28" s="631"/>
      <c r="H28" s="632"/>
    </row>
    <row r="29" spans="2:8" x14ac:dyDescent="0.2">
      <c r="D29" s="640"/>
      <c r="H29" s="640"/>
    </row>
    <row r="30" spans="2:8" x14ac:dyDescent="0.2">
      <c r="B30" s="92" t="s">
        <v>544</v>
      </c>
      <c r="C30" s="1060" t="s">
        <v>750</v>
      </c>
      <c r="D30" s="1060"/>
      <c r="E30" s="1060"/>
      <c r="F30" s="1060"/>
      <c r="G30" s="1060"/>
      <c r="H30" s="1060"/>
    </row>
    <row r="31" spans="2:8" x14ac:dyDescent="0.2">
      <c r="C31" s="1112" t="s">
        <v>1180</v>
      </c>
      <c r="D31" s="1112"/>
      <c r="E31" s="1112"/>
      <c r="F31" s="1112"/>
      <c r="G31" s="1112"/>
      <c r="H31" s="1112"/>
    </row>
    <row r="32" spans="2:8" ht="13.5" thickBot="1" x14ac:dyDescent="0.25">
      <c r="C32" s="1112" t="s">
        <v>1181</v>
      </c>
      <c r="D32" s="1112"/>
      <c r="E32" s="1112"/>
      <c r="F32" s="1112"/>
      <c r="G32" s="1112"/>
      <c r="H32" s="1112"/>
    </row>
    <row r="33" spans="2:8" ht="13.5" thickBot="1" x14ac:dyDescent="0.25">
      <c r="C33" s="1113" t="s">
        <v>1182</v>
      </c>
      <c r="D33" s="1104"/>
      <c r="E33" s="1104"/>
      <c r="F33" s="1104"/>
      <c r="G33" s="1104"/>
      <c r="H33" s="1105"/>
    </row>
    <row r="34" spans="2:8" ht="13.5" thickBot="1" x14ac:dyDescent="0.25">
      <c r="C34" s="634"/>
      <c r="D34" s="621" t="s">
        <v>524</v>
      </c>
      <c r="E34" s="622" t="s">
        <v>525</v>
      </c>
      <c r="F34" s="622" t="s">
        <v>526</v>
      </c>
      <c r="G34" s="623" t="s">
        <v>527</v>
      </c>
      <c r="H34" s="624" t="s">
        <v>528</v>
      </c>
    </row>
    <row r="35" spans="2:8" x14ac:dyDescent="0.2">
      <c r="C35" s="641"/>
      <c r="D35" s="626"/>
      <c r="E35" s="627"/>
      <c r="F35" s="627"/>
      <c r="G35" s="627"/>
      <c r="H35" s="628"/>
    </row>
    <row r="36" spans="2:8" ht="13.5" thickBot="1" x14ac:dyDescent="0.25">
      <c r="C36" s="642"/>
      <c r="D36" s="630"/>
      <c r="E36" s="631"/>
      <c r="F36" s="631"/>
      <c r="G36" s="631"/>
      <c r="H36" s="632"/>
    </row>
    <row r="37" spans="2:8" x14ac:dyDescent="0.2">
      <c r="C37" s="643"/>
    </row>
    <row r="38" spans="2:8" x14ac:dyDescent="0.2">
      <c r="B38" s="92" t="s">
        <v>545</v>
      </c>
      <c r="C38" s="1114" t="s">
        <v>546</v>
      </c>
      <c r="D38" s="1114"/>
      <c r="E38" s="1114"/>
      <c r="F38" s="1114"/>
      <c r="G38" s="1114"/>
      <c r="H38" s="1114"/>
    </row>
    <row r="39" spans="2:8" ht="48" customHeight="1" x14ac:dyDescent="0.2">
      <c r="B39" s="644"/>
      <c r="C39" s="1115" t="s">
        <v>1130</v>
      </c>
      <c r="D39" s="1115"/>
      <c r="E39" s="1115"/>
      <c r="F39" s="1115"/>
      <c r="G39" s="1115"/>
      <c r="H39" s="1115"/>
    </row>
    <row r="40" spans="2:8" ht="33" customHeight="1" thickBot="1" x14ac:dyDescent="0.25">
      <c r="C40" s="1103" t="s">
        <v>1133</v>
      </c>
      <c r="D40" s="1103"/>
      <c r="E40" s="1103"/>
      <c r="F40" s="1103"/>
      <c r="G40" s="1103"/>
      <c r="H40" s="1103"/>
    </row>
    <row r="41" spans="2:8" ht="13.5" thickBot="1" x14ac:dyDescent="0.25">
      <c r="C41" s="645"/>
      <c r="D41" s="1106" t="s">
        <v>1132</v>
      </c>
      <c r="E41" s="1107"/>
      <c r="F41" s="1107"/>
      <c r="G41" s="1104">
        <f>'Proj Info'!F6</f>
        <v>0</v>
      </c>
      <c r="H41" s="1105"/>
    </row>
    <row r="42" spans="2:8" ht="13.5" thickBot="1" x14ac:dyDescent="0.25">
      <c r="C42" s="646"/>
      <c r="D42" s="621" t="s">
        <v>524</v>
      </c>
      <c r="E42" s="622" t="s">
        <v>525</v>
      </c>
      <c r="F42" s="622" t="s">
        <v>526</v>
      </c>
      <c r="G42" s="623" t="s">
        <v>527</v>
      </c>
      <c r="H42" s="624" t="s">
        <v>528</v>
      </c>
    </row>
    <row r="43" spans="2:8" x14ac:dyDescent="0.2">
      <c r="C43" s="635"/>
      <c r="D43" s="626"/>
      <c r="E43" s="627"/>
      <c r="F43" s="627"/>
      <c r="G43" s="627"/>
      <c r="H43" s="628"/>
    </row>
    <row r="44" spans="2:8" x14ac:dyDescent="0.2">
      <c r="C44" s="636"/>
      <c r="D44" s="637"/>
      <c r="E44" s="595"/>
      <c r="F44" s="595"/>
      <c r="G44" s="595"/>
      <c r="H44" s="638"/>
    </row>
    <row r="45" spans="2:8" x14ac:dyDescent="0.2">
      <c r="C45" s="636"/>
      <c r="D45" s="637"/>
      <c r="E45" s="595"/>
      <c r="F45" s="595"/>
      <c r="G45" s="595"/>
      <c r="H45" s="638"/>
    </row>
    <row r="46" spans="2:8" x14ac:dyDescent="0.2">
      <c r="C46" s="636"/>
      <c r="D46" s="637"/>
      <c r="E46" s="595"/>
      <c r="F46" s="595"/>
      <c r="G46" s="595"/>
      <c r="H46" s="638"/>
    </row>
    <row r="47" spans="2:8" x14ac:dyDescent="0.2">
      <c r="C47" s="636"/>
      <c r="D47" s="637"/>
      <c r="E47" s="595"/>
      <c r="F47" s="595"/>
      <c r="G47" s="595"/>
      <c r="H47" s="638"/>
    </row>
    <row r="48" spans="2:8" ht="13.5" thickBot="1" x14ac:dyDescent="0.25">
      <c r="C48" s="639"/>
      <c r="D48" s="630"/>
      <c r="E48" s="631"/>
      <c r="F48" s="631"/>
      <c r="G48" s="631"/>
      <c r="H48" s="632"/>
    </row>
  </sheetData>
  <sheetProtection algorithmName="SHA-512" hashValue="ov5GvzA3+6f3q3oQmm+IoIxWGJZ26CQClUfshAvt8dzrwdo8mJYhbiHiXr4+H3RS/g9MSTrdPUbN22QxUvAiGA==" saltValue="F00YGuiaKNr6dBTCN49Uxg==" spinCount="100000" sheet="1" objects="1" scenarios="1"/>
  <mergeCells count="19">
    <mergeCell ref="D3:H3"/>
    <mergeCell ref="C6:H6"/>
    <mergeCell ref="C12:H12"/>
    <mergeCell ref="C11:H11"/>
    <mergeCell ref="C40:H40"/>
    <mergeCell ref="D41:F41"/>
    <mergeCell ref="G41:H41"/>
    <mergeCell ref="C14:H14"/>
    <mergeCell ref="C13:H13"/>
    <mergeCell ref="C31:H31"/>
    <mergeCell ref="C32:H32"/>
    <mergeCell ref="C33:H33"/>
    <mergeCell ref="C38:H38"/>
    <mergeCell ref="C39:H39"/>
    <mergeCell ref="C18:G18"/>
    <mergeCell ref="C19:H19"/>
    <mergeCell ref="C20:H20"/>
    <mergeCell ref="C21:H21"/>
    <mergeCell ref="C30:H30"/>
  </mergeCells>
  <printOptions horizontalCentered="1" verticalCentered="1"/>
  <pageMargins left="0.45" right="0.45" top="0.75" bottom="0.75" header="0.3" footer="0.3"/>
  <pageSetup scale="8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sheetPr>
  <dimension ref="A1:N124"/>
  <sheetViews>
    <sheetView showGridLines="0" showZeros="0" view="pageBreakPreview" topLeftCell="A2" zoomScaleNormal="100" zoomScaleSheetLayoutView="100" workbookViewId="0">
      <selection activeCell="J24" sqref="J24"/>
    </sheetView>
  </sheetViews>
  <sheetFormatPr defaultColWidth="9.140625" defaultRowHeight="12.75" x14ac:dyDescent="0.2"/>
  <cols>
    <col min="1" max="1" width="3.7109375" style="85" customWidth="1"/>
    <col min="2" max="3" width="3.85546875" style="85" customWidth="1"/>
    <col min="4" max="10" width="13.5703125" style="85" customWidth="1"/>
    <col min="11" max="11" width="4.140625" style="85" customWidth="1"/>
    <col min="12" max="12" width="3.7109375" style="85" customWidth="1"/>
    <col min="13" max="22" width="9.140625" style="85" customWidth="1"/>
    <col min="23" max="16384" width="9.140625" style="85"/>
  </cols>
  <sheetData>
    <row r="1" spans="1:11" x14ac:dyDescent="0.2">
      <c r="A1" s="85" t="s">
        <v>974</v>
      </c>
    </row>
    <row r="2" spans="1:11" s="119" customFormat="1" ht="15.75" x14ac:dyDescent="0.25">
      <c r="B2" s="650"/>
      <c r="C2" s="650"/>
      <c r="D2" s="651" t="s">
        <v>884</v>
      </c>
      <c r="E2" s="651"/>
      <c r="F2" s="651"/>
      <c r="G2" s="651"/>
      <c r="H2" s="651"/>
      <c r="I2" s="651"/>
      <c r="J2" s="651"/>
      <c r="K2" s="652"/>
    </row>
    <row r="3" spans="1:11" s="119" customFormat="1" ht="15.75" x14ac:dyDescent="0.25">
      <c r="B3" s="650"/>
      <c r="C3" s="650"/>
      <c r="D3" s="653"/>
      <c r="E3" s="654"/>
      <c r="F3" s="654"/>
      <c r="G3" s="654"/>
      <c r="H3" s="654"/>
      <c r="I3" s="654"/>
      <c r="J3" s="654"/>
      <c r="K3" s="654"/>
    </row>
    <row r="4" spans="1:11" s="92" customFormat="1" ht="13.5" thickBot="1" x14ac:dyDescent="0.25">
      <c r="B4" s="1121" t="s">
        <v>263</v>
      </c>
      <c r="C4" s="1121"/>
      <c r="D4" s="1121"/>
      <c r="E4" s="1121"/>
      <c r="F4" s="1060">
        <f>'Proj Info'!F6</f>
        <v>0</v>
      </c>
      <c r="G4" s="1060"/>
      <c r="H4" s="1060"/>
      <c r="I4" s="1060"/>
      <c r="J4" s="1060"/>
      <c r="K4" s="1060"/>
    </row>
    <row r="5" spans="1:11" ht="13.5" thickBot="1" x14ac:dyDescent="0.25">
      <c r="B5" s="655"/>
      <c r="C5" s="656"/>
      <c r="D5" s="656"/>
      <c r="E5" s="656"/>
      <c r="F5" s="656"/>
      <c r="G5" s="656"/>
      <c r="H5" s="656"/>
      <c r="I5" s="656"/>
      <c r="J5" s="657"/>
      <c r="K5" s="658"/>
    </row>
    <row r="6" spans="1:11" ht="13.5" thickBot="1" x14ac:dyDescent="0.25">
      <c r="B6" s="659"/>
      <c r="C6" s="660"/>
      <c r="D6" s="660" t="s">
        <v>700</v>
      </c>
      <c r="E6" s="660"/>
      <c r="F6" s="660"/>
      <c r="G6" s="661">
        <f>'HC Calc'!I46*10</f>
        <v>0</v>
      </c>
      <c r="H6" s="660"/>
      <c r="I6" s="660"/>
      <c r="J6" s="662"/>
      <c r="K6" s="663"/>
    </row>
    <row r="7" spans="1:11" x14ac:dyDescent="0.2">
      <c r="B7" s="659"/>
      <c r="C7" s="660"/>
      <c r="D7" s="660"/>
      <c r="E7" s="660"/>
      <c r="F7" s="660"/>
      <c r="G7" s="660"/>
      <c r="H7" s="660"/>
      <c r="I7" s="660"/>
      <c r="J7" s="662"/>
      <c r="K7" s="663"/>
    </row>
    <row r="8" spans="1:11" x14ac:dyDescent="0.2">
      <c r="B8" s="659"/>
      <c r="C8" s="660"/>
      <c r="D8" s="662" t="s">
        <v>684</v>
      </c>
      <c r="F8" s="660"/>
      <c r="G8" s="660"/>
      <c r="H8" s="662" t="s">
        <v>676</v>
      </c>
      <c r="I8" s="660"/>
      <c r="J8" s="660"/>
      <c r="K8" s="663"/>
    </row>
    <row r="9" spans="1:11" x14ac:dyDescent="0.2">
      <c r="B9" s="659"/>
      <c r="C9" s="660"/>
      <c r="D9" s="660" t="s">
        <v>669</v>
      </c>
      <c r="F9" s="297">
        <f>'Proj Info'!F149</f>
        <v>0</v>
      </c>
      <c r="H9" s="660" t="s">
        <v>673</v>
      </c>
      <c r="I9" s="660"/>
      <c r="J9" s="297">
        <f>'Proj Info'!D149</f>
        <v>0</v>
      </c>
      <c r="K9" s="663"/>
    </row>
    <row r="10" spans="1:11" x14ac:dyDescent="0.2">
      <c r="B10" s="659"/>
      <c r="C10" s="660"/>
      <c r="D10" s="660" t="s">
        <v>670</v>
      </c>
      <c r="F10" s="297">
        <f>'Proj Info'!F150</f>
        <v>0</v>
      </c>
      <c r="H10" s="660" t="s">
        <v>672</v>
      </c>
      <c r="I10" s="660"/>
      <c r="J10" s="297">
        <f>'Proj Info'!D150</f>
        <v>0</v>
      </c>
      <c r="K10" s="663"/>
    </row>
    <row r="11" spans="1:11" x14ac:dyDescent="0.2">
      <c r="B11" s="659"/>
      <c r="C11" s="660"/>
      <c r="D11" s="660" t="s">
        <v>671</v>
      </c>
      <c r="F11" s="297">
        <f>'Proj Info'!F146</f>
        <v>0</v>
      </c>
      <c r="H11" s="660" t="s">
        <v>808</v>
      </c>
      <c r="J11" s="297">
        <f>'Proj Info'!D151</f>
        <v>0</v>
      </c>
      <c r="K11" s="663"/>
    </row>
    <row r="12" spans="1:11" ht="13.5" thickBot="1" x14ac:dyDescent="0.25">
      <c r="B12" s="659"/>
      <c r="C12" s="660"/>
      <c r="D12" s="660"/>
      <c r="E12" s="660"/>
      <c r="F12" s="664">
        <f>SUM(F9:F11)</f>
        <v>0</v>
      </c>
      <c r="H12" s="660" t="s">
        <v>628</v>
      </c>
      <c r="I12" s="660"/>
      <c r="J12" s="297">
        <f>'Proj Info'!D152</f>
        <v>0</v>
      </c>
      <c r="K12" s="663"/>
    </row>
    <row r="13" spans="1:11" x14ac:dyDescent="0.2">
      <c r="B13" s="659"/>
      <c r="C13" s="660"/>
      <c r="D13" s="660"/>
      <c r="E13" s="660"/>
      <c r="H13" s="660" t="s">
        <v>674</v>
      </c>
      <c r="I13" s="660"/>
      <c r="J13" s="297">
        <f>'Proj Info'!D146</f>
        <v>0</v>
      </c>
      <c r="K13" s="663"/>
    </row>
    <row r="14" spans="1:11" x14ac:dyDescent="0.2">
      <c r="B14" s="659"/>
      <c r="C14" s="660"/>
      <c r="E14" s="660"/>
      <c r="H14" s="660" t="s">
        <v>675</v>
      </c>
      <c r="I14" s="660"/>
      <c r="J14" s="297">
        <f>'Proj Info'!D147</f>
        <v>0</v>
      </c>
      <c r="K14" s="663"/>
    </row>
    <row r="15" spans="1:11" ht="13.5" thickBot="1" x14ac:dyDescent="0.25">
      <c r="B15" s="659"/>
      <c r="C15" s="660"/>
      <c r="D15" s="660"/>
      <c r="F15" s="660"/>
      <c r="G15" s="660"/>
      <c r="H15" s="660"/>
      <c r="I15" s="660"/>
      <c r="J15" s="664">
        <f>SUM(J9:J14)</f>
        <v>0</v>
      </c>
      <c r="K15" s="663"/>
    </row>
    <row r="16" spans="1:11" x14ac:dyDescent="0.2">
      <c r="B16" s="659"/>
      <c r="C16" s="660"/>
      <c r="D16" s="660" t="s">
        <v>677</v>
      </c>
      <c r="F16" s="297">
        <f>'Uses of Funds'!C9</f>
        <v>0</v>
      </c>
      <c r="G16" s="598"/>
      <c r="H16" s="660"/>
      <c r="J16" s="662"/>
      <c r="K16" s="663"/>
    </row>
    <row r="17" spans="2:11" x14ac:dyDescent="0.2">
      <c r="B17" s="659"/>
      <c r="C17" s="660"/>
      <c r="D17" s="660" t="s">
        <v>661</v>
      </c>
      <c r="F17" s="598"/>
      <c r="G17" s="297">
        <f>'Uses of Funds'!C17</f>
        <v>0</v>
      </c>
      <c r="H17" s="660"/>
      <c r="J17" s="662"/>
      <c r="K17" s="663"/>
    </row>
    <row r="18" spans="2:11" x14ac:dyDescent="0.2">
      <c r="B18" s="659"/>
      <c r="C18" s="660"/>
      <c r="D18" s="660" t="s">
        <v>678</v>
      </c>
      <c r="F18" s="598"/>
      <c r="G18" s="297">
        <f>'Uses of Funds'!C25</f>
        <v>0</v>
      </c>
      <c r="H18" s="660"/>
      <c r="J18" s="662"/>
      <c r="K18" s="663"/>
    </row>
    <row r="19" spans="2:11" x14ac:dyDescent="0.2">
      <c r="B19" s="659"/>
      <c r="C19" s="660"/>
      <c r="D19" s="660" t="s">
        <v>131</v>
      </c>
      <c r="F19" s="598"/>
      <c r="G19" s="297">
        <f>'Uses of Funds'!C35</f>
        <v>0</v>
      </c>
      <c r="H19" s="660"/>
      <c r="J19" s="662"/>
      <c r="K19" s="663"/>
    </row>
    <row r="20" spans="2:11" x14ac:dyDescent="0.2">
      <c r="B20" s="659"/>
      <c r="C20" s="660"/>
      <c r="D20" s="660" t="s">
        <v>679</v>
      </c>
      <c r="F20" s="598"/>
      <c r="G20" s="297">
        <f>'Uses of Funds'!C53</f>
        <v>0</v>
      </c>
      <c r="H20" s="660"/>
      <c r="J20" s="662"/>
      <c r="K20" s="663"/>
    </row>
    <row r="21" spans="2:11" x14ac:dyDescent="0.2">
      <c r="B21" s="659"/>
      <c r="C21" s="660"/>
      <c r="D21" s="660" t="s">
        <v>680</v>
      </c>
      <c r="F21" s="598"/>
      <c r="G21" s="297">
        <f>'Uses of Funds'!C69</f>
        <v>0</v>
      </c>
      <c r="H21" s="660"/>
      <c r="J21" s="662"/>
      <c r="K21" s="663"/>
    </row>
    <row r="22" spans="2:11" x14ac:dyDescent="0.2">
      <c r="B22" s="659"/>
      <c r="C22" s="660"/>
      <c r="D22" s="660" t="s">
        <v>681</v>
      </c>
      <c r="F22" s="598"/>
      <c r="G22" s="297">
        <f>'Uses of Funds'!C86</f>
        <v>0</v>
      </c>
      <c r="H22" s="660"/>
      <c r="J22" s="662"/>
      <c r="K22" s="663"/>
    </row>
    <row r="23" spans="2:11" x14ac:dyDescent="0.2">
      <c r="B23" s="659"/>
      <c r="C23" s="660"/>
      <c r="D23" s="660" t="s">
        <v>682</v>
      </c>
      <c r="F23" s="598"/>
      <c r="G23" s="297">
        <f>'Uses of Funds'!C100</f>
        <v>0</v>
      </c>
      <c r="H23" s="660"/>
      <c r="J23" s="662"/>
      <c r="K23" s="663"/>
    </row>
    <row r="24" spans="2:11" x14ac:dyDescent="0.2">
      <c r="B24" s="659"/>
      <c r="C24" s="660"/>
      <c r="D24" s="660" t="s">
        <v>497</v>
      </c>
      <c r="F24" s="598"/>
      <c r="G24" s="297">
        <f>'Uses of Funds'!C116</f>
        <v>0</v>
      </c>
      <c r="H24" s="660"/>
      <c r="J24" s="662"/>
      <c r="K24" s="663"/>
    </row>
    <row r="25" spans="2:11" x14ac:dyDescent="0.2">
      <c r="B25" s="659"/>
      <c r="C25" s="660"/>
      <c r="D25" s="660" t="s">
        <v>490</v>
      </c>
      <c r="F25" s="598"/>
      <c r="G25" s="297">
        <f>'Uses of Funds'!C127</f>
        <v>0</v>
      </c>
      <c r="H25" s="660"/>
      <c r="J25" s="662"/>
      <c r="K25" s="663"/>
    </row>
    <row r="26" spans="2:11" x14ac:dyDescent="0.2">
      <c r="B26" s="659"/>
      <c r="C26" s="660"/>
      <c r="D26" s="660" t="s">
        <v>588</v>
      </c>
      <c r="F26" s="598"/>
      <c r="G26" s="297">
        <f>'Uses of Funds'!C137</f>
        <v>0</v>
      </c>
      <c r="H26" s="660"/>
      <c r="J26" s="662"/>
      <c r="K26" s="663"/>
    </row>
    <row r="27" spans="2:11" ht="13.5" thickBot="1" x14ac:dyDescent="0.25">
      <c r="B27" s="659"/>
      <c r="C27" s="660"/>
      <c r="D27" s="660" t="s">
        <v>683</v>
      </c>
      <c r="F27" s="598"/>
      <c r="G27" s="297">
        <f>'Uses of Funds'!C148</f>
        <v>0</v>
      </c>
      <c r="H27" s="660"/>
      <c r="J27" s="662"/>
      <c r="K27" s="663"/>
    </row>
    <row r="28" spans="2:11" ht="13.5" thickBot="1" x14ac:dyDescent="0.25">
      <c r="B28" s="659"/>
      <c r="C28" s="660"/>
      <c r="D28" s="660" t="s">
        <v>553</v>
      </c>
      <c r="F28" s="660"/>
      <c r="H28" s="661">
        <f>SUM(G17:G27)</f>
        <v>0</v>
      </c>
      <c r="J28" s="662"/>
      <c r="K28" s="663"/>
    </row>
    <row r="29" spans="2:11" ht="13.5" thickBot="1" x14ac:dyDescent="0.25">
      <c r="B29" s="659"/>
      <c r="C29" s="660"/>
      <c r="D29" s="660" t="s">
        <v>764</v>
      </c>
      <c r="F29" s="660"/>
      <c r="H29" s="665">
        <f>'Uses of Funds'!C154</f>
        <v>0</v>
      </c>
      <c r="J29" s="662"/>
      <c r="K29" s="663"/>
    </row>
    <row r="30" spans="2:11" ht="13.5" thickBot="1" x14ac:dyDescent="0.25">
      <c r="B30" s="659"/>
      <c r="C30" s="660"/>
      <c r="D30" s="660" t="s">
        <v>765</v>
      </c>
      <c r="F30" s="660"/>
      <c r="H30" s="665">
        <f>H28-H29</f>
        <v>0</v>
      </c>
      <c r="J30" s="662"/>
      <c r="K30" s="663"/>
    </row>
    <row r="31" spans="2:11" x14ac:dyDescent="0.2">
      <c r="B31" s="659"/>
      <c r="C31" s="660"/>
      <c r="D31" s="660"/>
      <c r="F31" s="660"/>
      <c r="G31" s="660"/>
      <c r="H31" s="660"/>
      <c r="J31" s="662"/>
      <c r="K31" s="663"/>
    </row>
    <row r="32" spans="2:11" x14ac:dyDescent="0.2">
      <c r="B32" s="659"/>
      <c r="C32" s="660"/>
      <c r="D32" s="660" t="s">
        <v>705</v>
      </c>
      <c r="F32" s="660"/>
      <c r="G32" s="297">
        <f>'Uses of Funds'!C20+'Uses of Funds'!C30+'Uses of Funds'!C44+'Uses of Funds'!C62</f>
        <v>0</v>
      </c>
      <c r="H32" s="598"/>
      <c r="J32" s="662"/>
      <c r="K32" s="663"/>
    </row>
    <row r="33" spans="2:11" ht="13.5" thickBot="1" x14ac:dyDescent="0.25">
      <c r="B33" s="659"/>
      <c r="C33" s="660"/>
      <c r="D33" s="660"/>
      <c r="F33" s="660"/>
      <c r="G33" s="598"/>
      <c r="H33" s="598"/>
      <c r="J33" s="662"/>
      <c r="K33" s="663"/>
    </row>
    <row r="34" spans="2:11" ht="13.5" thickBot="1" x14ac:dyDescent="0.25">
      <c r="B34" s="659"/>
      <c r="C34" s="660"/>
      <c r="D34" s="660" t="s">
        <v>694</v>
      </c>
      <c r="F34" s="660"/>
      <c r="G34" s="598"/>
      <c r="H34" s="666">
        <f>G19+G20</f>
        <v>0</v>
      </c>
      <c r="J34" s="662"/>
      <c r="K34" s="663"/>
    </row>
    <row r="35" spans="2:11" ht="13.5" thickBot="1" x14ac:dyDescent="0.25">
      <c r="B35" s="659"/>
      <c r="C35" s="660"/>
      <c r="D35" s="660" t="s">
        <v>697</v>
      </c>
      <c r="F35" s="660"/>
      <c r="G35" s="598"/>
      <c r="H35" s="667">
        <f>H34-G32</f>
        <v>0</v>
      </c>
      <c r="J35" s="662"/>
      <c r="K35" s="663"/>
    </row>
    <row r="36" spans="2:11" ht="13.5" thickBot="1" x14ac:dyDescent="0.25">
      <c r="B36" s="659"/>
      <c r="C36" s="660"/>
      <c r="D36" s="660" t="s">
        <v>695</v>
      </c>
      <c r="F36" s="660"/>
      <c r="G36" s="598"/>
      <c r="H36" s="668">
        <f>G18+G19+G20</f>
        <v>0</v>
      </c>
      <c r="J36" s="662"/>
      <c r="K36" s="663"/>
    </row>
    <row r="37" spans="2:11" ht="13.5" thickBot="1" x14ac:dyDescent="0.25">
      <c r="B37" s="659"/>
      <c r="C37" s="660"/>
      <c r="D37" s="660" t="s">
        <v>686</v>
      </c>
      <c r="F37" s="660"/>
      <c r="G37" s="598"/>
      <c r="H37" s="669">
        <f>H36+F16</f>
        <v>0</v>
      </c>
      <c r="J37" s="662"/>
      <c r="K37" s="663"/>
    </row>
    <row r="38" spans="2:11" ht="25.5" customHeight="1" thickBot="1" x14ac:dyDescent="0.25">
      <c r="B38" s="659"/>
      <c r="C38" s="660"/>
      <c r="D38" s="1122" t="s">
        <v>696</v>
      </c>
      <c r="E38" s="1122"/>
      <c r="F38" s="1122"/>
      <c r="G38" s="598"/>
      <c r="H38" s="670">
        <f>H28-G27-G26-G17-G32</f>
        <v>0</v>
      </c>
      <c r="J38" s="662"/>
      <c r="K38" s="663"/>
    </row>
    <row r="39" spans="2:11" x14ac:dyDescent="0.2">
      <c r="B39" s="659"/>
      <c r="C39" s="660"/>
      <c r="D39" s="660"/>
      <c r="F39" s="660"/>
      <c r="G39" s="598"/>
      <c r="H39" s="598"/>
      <c r="J39" s="662"/>
      <c r="K39" s="663"/>
    </row>
    <row r="40" spans="2:11" x14ac:dyDescent="0.2">
      <c r="B40" s="659"/>
      <c r="C40" s="660"/>
      <c r="D40" s="660" t="s">
        <v>322</v>
      </c>
      <c r="E40" s="660"/>
      <c r="G40" s="297">
        <f>Financial!$I$126</f>
        <v>0</v>
      </c>
      <c r="H40" s="598"/>
      <c r="J40" s="662"/>
      <c r="K40" s="663"/>
    </row>
    <row r="41" spans="2:11" x14ac:dyDescent="0.2">
      <c r="B41" s="659"/>
      <c r="C41" s="660"/>
      <c r="D41" s="660" t="s">
        <v>323</v>
      </c>
      <c r="E41" s="660"/>
      <c r="G41" s="297">
        <f>Financial!$I$128</f>
        <v>0</v>
      </c>
      <c r="H41" s="598"/>
      <c r="J41" s="662"/>
      <c r="K41" s="663"/>
    </row>
    <row r="42" spans="2:11" ht="13.5" thickBot="1" x14ac:dyDescent="0.25">
      <c r="B42" s="659"/>
      <c r="C42" s="660"/>
      <c r="D42" s="660" t="s">
        <v>324</v>
      </c>
      <c r="E42" s="660"/>
      <c r="G42" s="297">
        <f>'Source of Funds'!$J$27</f>
        <v>0</v>
      </c>
      <c r="H42" s="598"/>
      <c r="J42" s="662"/>
      <c r="K42" s="663"/>
    </row>
    <row r="43" spans="2:11" ht="13.5" thickBot="1" x14ac:dyDescent="0.25">
      <c r="B43" s="659"/>
      <c r="C43" s="660"/>
      <c r="D43" s="660" t="s">
        <v>321</v>
      </c>
      <c r="E43" s="660"/>
      <c r="F43" s="660"/>
      <c r="G43" s="660"/>
      <c r="H43" s="671">
        <f>SUM(G40:G42)</f>
        <v>0</v>
      </c>
      <c r="I43" s="660"/>
      <c r="J43" s="662"/>
      <c r="K43" s="663"/>
    </row>
    <row r="44" spans="2:11" ht="13.5" thickBot="1" x14ac:dyDescent="0.25">
      <c r="B44" s="659"/>
      <c r="C44" s="660"/>
      <c r="D44" s="660" t="s">
        <v>698</v>
      </c>
      <c r="E44" s="660"/>
      <c r="F44" s="660"/>
      <c r="G44" s="660"/>
      <c r="H44" s="661">
        <f>(H43/12)*4</f>
        <v>0</v>
      </c>
      <c r="I44" s="660"/>
      <c r="J44" s="662"/>
      <c r="K44" s="663"/>
    </row>
    <row r="45" spans="2:11" x14ac:dyDescent="0.2">
      <c r="B45" s="659"/>
      <c r="C45" s="660"/>
      <c r="D45" s="660"/>
      <c r="E45" s="660"/>
      <c r="F45" s="660"/>
      <c r="G45" s="660"/>
      <c r="H45" s="660"/>
      <c r="I45" s="660"/>
      <c r="J45" s="662"/>
      <c r="K45" s="663"/>
    </row>
    <row r="46" spans="2:11" x14ac:dyDescent="0.2">
      <c r="B46" s="659"/>
      <c r="C46" s="660"/>
      <c r="D46" s="672" t="s">
        <v>593</v>
      </c>
      <c r="E46" s="673"/>
      <c r="F46" s="660"/>
      <c r="G46" s="660"/>
      <c r="H46" s="660"/>
      <c r="I46" s="660"/>
      <c r="J46" s="662"/>
      <c r="K46" s="663"/>
    </row>
    <row r="47" spans="2:11" x14ac:dyDescent="0.2">
      <c r="B47" s="659"/>
      <c r="C47" s="660"/>
      <c r="D47" s="673"/>
      <c r="F47" s="674" t="s">
        <v>594</v>
      </c>
      <c r="G47" s="674" t="s">
        <v>693</v>
      </c>
      <c r="H47" s="674" t="s">
        <v>691</v>
      </c>
      <c r="I47" s="674" t="s">
        <v>692</v>
      </c>
      <c r="J47" s="662"/>
      <c r="K47" s="663"/>
    </row>
    <row r="48" spans="2:11" x14ac:dyDescent="0.2">
      <c r="B48" s="659"/>
      <c r="C48" s="660"/>
      <c r="D48" s="673" t="s">
        <v>138</v>
      </c>
      <c r="F48" s="675">
        <v>0.06</v>
      </c>
      <c r="G48" s="675">
        <f>IFERROR(H48/I48,0)</f>
        <v>0</v>
      </c>
      <c r="H48" s="297">
        <f>'Uses of Funds'!$C$40</f>
        <v>0</v>
      </c>
      <c r="I48" s="676">
        <f>H34</f>
        <v>0</v>
      </c>
      <c r="J48" s="660"/>
      <c r="K48" s="663"/>
    </row>
    <row r="49" spans="2:11" x14ac:dyDescent="0.2">
      <c r="B49" s="659"/>
      <c r="C49" s="660"/>
      <c r="D49" s="673" t="s">
        <v>139</v>
      </c>
      <c r="F49" s="675">
        <v>0.02</v>
      </c>
      <c r="G49" s="675">
        <f t="shared" ref="G49:G52" si="0">IFERROR(H49/I49,0)</f>
        <v>0</v>
      </c>
      <c r="H49" s="297">
        <f>'Uses of Funds'!$C$41</f>
        <v>0</v>
      </c>
      <c r="I49" s="676">
        <f>H34</f>
        <v>0</v>
      </c>
      <c r="J49" s="660"/>
      <c r="K49" s="663"/>
    </row>
    <row r="50" spans="2:11" x14ac:dyDescent="0.2">
      <c r="B50" s="659"/>
      <c r="C50" s="660"/>
      <c r="D50" s="673" t="s">
        <v>140</v>
      </c>
      <c r="F50" s="675">
        <v>6.0000000000000005E-2</v>
      </c>
      <c r="G50" s="675">
        <f t="shared" si="0"/>
        <v>0</v>
      </c>
      <c r="H50" s="297">
        <f>'Uses of Funds'!$C$42</f>
        <v>0</v>
      </c>
      <c r="I50" s="677">
        <f>H34</f>
        <v>0</v>
      </c>
      <c r="J50" s="660"/>
      <c r="K50" s="663"/>
    </row>
    <row r="51" spans="2:11" x14ac:dyDescent="0.2">
      <c r="B51" s="659"/>
      <c r="C51" s="660"/>
      <c r="D51" s="673" t="s">
        <v>588</v>
      </c>
      <c r="F51" s="675">
        <v>0.15</v>
      </c>
      <c r="G51" s="675">
        <f t="shared" si="0"/>
        <v>0</v>
      </c>
      <c r="H51" s="297">
        <f>G26</f>
        <v>0</v>
      </c>
      <c r="I51" s="678">
        <f>H38</f>
        <v>0</v>
      </c>
      <c r="J51" s="660"/>
      <c r="K51" s="663"/>
    </row>
    <row r="52" spans="2:11" x14ac:dyDescent="0.2">
      <c r="B52" s="659"/>
      <c r="C52" s="660"/>
      <c r="D52" s="673" t="s">
        <v>685</v>
      </c>
      <c r="F52" s="679">
        <v>0.4</v>
      </c>
      <c r="G52" s="675">
        <f t="shared" si="0"/>
        <v>0</v>
      </c>
      <c r="H52" s="297">
        <f>SUM(G21:G26)</f>
        <v>0</v>
      </c>
      <c r="I52" s="680">
        <f>H37</f>
        <v>0</v>
      </c>
      <c r="J52" s="660"/>
      <c r="K52" s="663"/>
    </row>
    <row r="53" spans="2:11" x14ac:dyDescent="0.2">
      <c r="B53" s="659"/>
      <c r="C53" s="660"/>
      <c r="D53" s="673"/>
      <c r="F53" s="681"/>
      <c r="G53" s="682"/>
      <c r="H53" s="308"/>
      <c r="I53" s="308"/>
      <c r="J53" s="660"/>
      <c r="K53" s="663"/>
    </row>
    <row r="54" spans="2:11" x14ac:dyDescent="0.2">
      <c r="B54" s="659"/>
      <c r="C54" s="660"/>
      <c r="D54" s="672" t="s">
        <v>595</v>
      </c>
      <c r="F54" s="681"/>
      <c r="G54" s="682"/>
      <c r="H54" s="308"/>
      <c r="I54" s="308"/>
      <c r="J54" s="660"/>
      <c r="K54" s="663"/>
    </row>
    <row r="55" spans="2:11" x14ac:dyDescent="0.2">
      <c r="B55" s="659"/>
      <c r="C55" s="660"/>
      <c r="D55" s="672"/>
      <c r="F55" s="674" t="s">
        <v>594</v>
      </c>
      <c r="G55" s="674" t="s">
        <v>693</v>
      </c>
      <c r="H55" s="674" t="s">
        <v>691</v>
      </c>
      <c r="I55" s="674" t="s">
        <v>692</v>
      </c>
      <c r="J55" s="660"/>
      <c r="K55" s="663"/>
    </row>
    <row r="56" spans="2:11" x14ac:dyDescent="0.2">
      <c r="B56" s="659"/>
      <c r="C56" s="660"/>
      <c r="D56" s="673" t="s">
        <v>766</v>
      </c>
      <c r="F56" s="683" t="s">
        <v>699</v>
      </c>
      <c r="G56" s="297">
        <f>IFERROR(H56/I56,0)</f>
        <v>0</v>
      </c>
      <c r="H56" s="297">
        <f>H28</f>
        <v>0</v>
      </c>
      <c r="I56" s="297">
        <f>F12</f>
        <v>0</v>
      </c>
      <c r="J56" s="660"/>
      <c r="K56" s="663"/>
    </row>
    <row r="57" spans="2:11" x14ac:dyDescent="0.2">
      <c r="B57" s="659"/>
      <c r="C57" s="660"/>
      <c r="D57" s="673" t="s">
        <v>767</v>
      </c>
      <c r="F57" s="683">
        <v>350000</v>
      </c>
      <c r="G57" s="297">
        <f t="shared" ref="G57:G61" si="1">IFERROR(H57/I57,0)</f>
        <v>0</v>
      </c>
      <c r="H57" s="297">
        <f>H30</f>
        <v>0</v>
      </c>
      <c r="I57" s="297">
        <f>F12</f>
        <v>0</v>
      </c>
      <c r="J57" s="660"/>
      <c r="K57" s="663"/>
    </row>
    <row r="58" spans="2:11" x14ac:dyDescent="0.2">
      <c r="B58" s="659"/>
      <c r="C58" s="660"/>
      <c r="D58" s="673" t="s">
        <v>983</v>
      </c>
      <c r="F58" s="683" t="s">
        <v>1567</v>
      </c>
      <c r="G58" s="297">
        <f t="shared" si="1"/>
        <v>0</v>
      </c>
      <c r="H58" s="297">
        <f>H35</f>
        <v>0</v>
      </c>
      <c r="I58" s="297">
        <f>F12</f>
        <v>0</v>
      </c>
      <c r="J58" s="660"/>
      <c r="K58" s="663"/>
    </row>
    <row r="59" spans="2:11" x14ac:dyDescent="0.2">
      <c r="B59" s="659"/>
      <c r="C59" s="660"/>
      <c r="D59" s="673" t="s">
        <v>596</v>
      </c>
      <c r="F59" s="679" t="s">
        <v>699</v>
      </c>
      <c r="G59" s="297">
        <f t="shared" si="1"/>
        <v>0</v>
      </c>
      <c r="H59" s="297">
        <f>G6</f>
        <v>0</v>
      </c>
      <c r="I59" s="297">
        <f>F9+F10</f>
        <v>0</v>
      </c>
      <c r="J59" s="660"/>
      <c r="K59" s="663"/>
    </row>
    <row r="60" spans="2:11" x14ac:dyDescent="0.2">
      <c r="B60" s="659"/>
      <c r="C60" s="660"/>
      <c r="D60" s="660" t="s">
        <v>687</v>
      </c>
      <c r="E60" s="660"/>
      <c r="F60" s="684" t="s">
        <v>690</v>
      </c>
      <c r="G60" s="297">
        <f t="shared" si="1"/>
        <v>0</v>
      </c>
      <c r="H60" s="297">
        <f>G40</f>
        <v>0</v>
      </c>
      <c r="I60" s="297">
        <f>F12</f>
        <v>0</v>
      </c>
      <c r="J60" s="662"/>
      <c r="K60" s="663"/>
    </row>
    <row r="61" spans="2:11" x14ac:dyDescent="0.2">
      <c r="B61" s="659"/>
      <c r="C61" s="660"/>
      <c r="D61" s="660" t="s">
        <v>689</v>
      </c>
      <c r="E61" s="660"/>
      <c r="F61" s="684" t="s">
        <v>1566</v>
      </c>
      <c r="G61" s="297">
        <f t="shared" si="1"/>
        <v>0</v>
      </c>
      <c r="H61" s="297">
        <f>G41</f>
        <v>0</v>
      </c>
      <c r="I61" s="297">
        <f>F12</f>
        <v>0</v>
      </c>
      <c r="J61" s="662"/>
      <c r="K61" s="663"/>
    </row>
    <row r="62" spans="2:11" x14ac:dyDescent="0.2">
      <c r="B62" s="659"/>
      <c r="C62" s="660"/>
      <c r="D62" s="660"/>
      <c r="E62" s="660"/>
      <c r="F62" s="685"/>
      <c r="G62" s="308"/>
      <c r="H62" s="308"/>
      <c r="I62" s="598"/>
      <c r="J62" s="662"/>
      <c r="K62" s="663"/>
    </row>
    <row r="63" spans="2:11" x14ac:dyDescent="0.2">
      <c r="B63" s="659"/>
      <c r="C63" s="660"/>
      <c r="D63" s="672" t="s">
        <v>598</v>
      </c>
      <c r="F63" s="681"/>
      <c r="G63" s="682"/>
      <c r="H63" s="308"/>
      <c r="I63" s="308"/>
      <c r="J63" s="660"/>
      <c r="K63" s="663"/>
    </row>
    <row r="64" spans="2:11" x14ac:dyDescent="0.2">
      <c r="B64" s="659"/>
      <c r="C64" s="660"/>
      <c r="D64" s="672"/>
      <c r="F64" s="674" t="s">
        <v>594</v>
      </c>
      <c r="G64" s="674" t="s">
        <v>693</v>
      </c>
      <c r="H64" s="674" t="s">
        <v>691</v>
      </c>
      <c r="I64" s="674" t="s">
        <v>692</v>
      </c>
      <c r="J64" s="660"/>
      <c r="K64" s="663"/>
    </row>
    <row r="65" spans="2:14" x14ac:dyDescent="0.2">
      <c r="B65" s="659"/>
      <c r="C65" s="660"/>
      <c r="D65" s="673" t="s">
        <v>626</v>
      </c>
      <c r="F65" s="679" t="s">
        <v>699</v>
      </c>
      <c r="G65" s="256">
        <f>IFERROR(H65/I65,0)</f>
        <v>0</v>
      </c>
      <c r="H65" s="297">
        <f>G20</f>
        <v>0</v>
      </c>
      <c r="I65" s="297">
        <f>J15</f>
        <v>0</v>
      </c>
      <c r="J65" s="660"/>
      <c r="K65" s="663"/>
    </row>
    <row r="66" spans="2:14" x14ac:dyDescent="0.2">
      <c r="B66" s="659"/>
      <c r="C66" s="660"/>
      <c r="D66" s="673" t="s">
        <v>627</v>
      </c>
      <c r="F66" s="679" t="s">
        <v>699</v>
      </c>
      <c r="G66" s="256">
        <f t="shared" ref="G66:G68" si="2">IFERROR(H66/I66,0)</f>
        <v>0</v>
      </c>
      <c r="H66" s="297">
        <f>H28</f>
        <v>0</v>
      </c>
      <c r="I66" s="297">
        <f>J15</f>
        <v>0</v>
      </c>
      <c r="J66" s="660"/>
      <c r="K66" s="663"/>
    </row>
    <row r="67" spans="2:14" x14ac:dyDescent="0.2">
      <c r="B67" s="659"/>
      <c r="C67" s="660"/>
      <c r="D67" s="673" t="s">
        <v>599</v>
      </c>
      <c r="E67" s="660"/>
      <c r="F67" s="679" t="s">
        <v>699</v>
      </c>
      <c r="G67" s="256">
        <f t="shared" si="2"/>
        <v>0</v>
      </c>
      <c r="H67" s="297">
        <f>G6</f>
        <v>0</v>
      </c>
      <c r="I67" s="297">
        <f>SUM(J9:J12)</f>
        <v>0</v>
      </c>
      <c r="J67" s="662"/>
      <c r="K67" s="663"/>
    </row>
    <row r="68" spans="2:14" x14ac:dyDescent="0.2">
      <c r="B68" s="659"/>
      <c r="C68" s="660"/>
      <c r="D68" s="673" t="s">
        <v>668</v>
      </c>
      <c r="E68" s="660"/>
      <c r="F68" s="679" t="s">
        <v>699</v>
      </c>
      <c r="G68" s="256">
        <f t="shared" si="2"/>
        <v>0</v>
      </c>
      <c r="H68" s="297">
        <f>G6</f>
        <v>0</v>
      </c>
      <c r="I68" s="297">
        <f>J9+J10</f>
        <v>0</v>
      </c>
      <c r="J68" s="662"/>
      <c r="K68" s="663"/>
    </row>
    <row r="69" spans="2:14" x14ac:dyDescent="0.2">
      <c r="B69" s="659"/>
      <c r="C69" s="660"/>
      <c r="D69" s="660"/>
      <c r="E69" s="660"/>
      <c r="F69" s="685"/>
      <c r="G69" s="598"/>
      <c r="H69" s="598"/>
      <c r="I69" s="598"/>
      <c r="J69" s="662"/>
      <c r="K69" s="663"/>
    </row>
    <row r="70" spans="2:14" x14ac:dyDescent="0.2">
      <c r="B70" s="659"/>
      <c r="C70" s="660"/>
      <c r="D70" s="660"/>
      <c r="E70" s="660"/>
      <c r="F70" s="674" t="s">
        <v>1554</v>
      </c>
      <c r="G70" s="674" t="s">
        <v>693</v>
      </c>
      <c r="H70" s="674" t="s">
        <v>1555</v>
      </c>
      <c r="I70" s="674" t="s">
        <v>692</v>
      </c>
      <c r="J70" s="662"/>
      <c r="K70" s="663"/>
      <c r="N70" s="85" t="s">
        <v>1556</v>
      </c>
    </row>
    <row r="71" spans="2:14" x14ac:dyDescent="0.2">
      <c r="B71" s="659"/>
      <c r="C71" s="660"/>
      <c r="D71" s="686" t="s">
        <v>688</v>
      </c>
      <c r="E71" s="660"/>
      <c r="F71" s="684" t="s">
        <v>701</v>
      </c>
      <c r="G71" s="297">
        <f>'Uses of Funds'!C140</f>
        <v>0</v>
      </c>
      <c r="H71" s="297">
        <f>H44</f>
        <v>0</v>
      </c>
      <c r="I71" s="687">
        <f>H43</f>
        <v>0</v>
      </c>
      <c r="J71" s="662"/>
      <c r="K71" s="663"/>
      <c r="N71" s="598">
        <f>G71-H71</f>
        <v>0</v>
      </c>
    </row>
    <row r="72" spans="2:14" ht="13.5" thickBot="1" x14ac:dyDescent="0.25">
      <c r="B72" s="688"/>
      <c r="C72" s="689"/>
      <c r="D72" s="689"/>
      <c r="E72" s="689"/>
      <c r="F72" s="689"/>
      <c r="G72" s="689"/>
      <c r="H72" s="689"/>
      <c r="I72" s="689"/>
      <c r="J72" s="690"/>
      <c r="K72" s="691"/>
    </row>
    <row r="73" spans="2:14" x14ac:dyDescent="0.2">
      <c r="B73" s="660"/>
      <c r="C73" s="660"/>
      <c r="D73" s="660"/>
      <c r="E73" s="660"/>
      <c r="F73" s="660"/>
      <c r="G73" s="660"/>
      <c r="H73" s="660"/>
      <c r="I73" s="660"/>
      <c r="J73" s="662"/>
      <c r="K73" s="692"/>
    </row>
    <row r="74" spans="2:14" x14ac:dyDescent="0.2">
      <c r="B74" s="660"/>
      <c r="C74" s="660"/>
      <c r="D74" s="660"/>
      <c r="E74" s="660"/>
      <c r="F74" s="660"/>
      <c r="G74" s="660"/>
      <c r="H74" s="660"/>
      <c r="I74" s="660"/>
      <c r="J74" s="662"/>
      <c r="K74" s="692"/>
    </row>
    <row r="75" spans="2:14" s="647" customFormat="1" ht="16.5" thickBot="1" x14ac:dyDescent="0.3">
      <c r="B75" s="1120" t="s">
        <v>263</v>
      </c>
      <c r="C75" s="1120"/>
      <c r="D75" s="1120"/>
      <c r="E75" s="1120"/>
      <c r="F75" s="1123">
        <f>'Proj Info'!F6</f>
        <v>0</v>
      </c>
      <c r="G75" s="1123"/>
      <c r="H75" s="1123"/>
      <c r="I75" s="1123"/>
      <c r="J75" s="1123"/>
      <c r="K75" s="1123"/>
      <c r="N75" s="85"/>
    </row>
    <row r="76" spans="2:14" x14ac:dyDescent="0.2">
      <c r="B76" s="693"/>
      <c r="C76" s="656"/>
      <c r="D76" s="656"/>
      <c r="E76" s="656"/>
      <c r="F76" s="656"/>
      <c r="G76" s="656"/>
      <c r="H76" s="656"/>
      <c r="I76" s="656"/>
      <c r="J76" s="656"/>
      <c r="K76" s="694"/>
    </row>
    <row r="77" spans="2:14" x14ac:dyDescent="0.2">
      <c r="B77" s="659"/>
      <c r="C77" s="660"/>
      <c r="D77" s="660" t="s">
        <v>1005</v>
      </c>
      <c r="E77" s="660"/>
      <c r="F77" s="660"/>
      <c r="G77" s="695"/>
      <c r="H77" s="660"/>
      <c r="I77" s="660"/>
      <c r="J77" s="660"/>
      <c r="K77" s="696"/>
    </row>
    <row r="78" spans="2:14" x14ac:dyDescent="0.2">
      <c r="B78" s="659"/>
      <c r="C78" s="660"/>
      <c r="D78" s="660"/>
      <c r="E78" s="697"/>
      <c r="F78" s="660"/>
      <c r="G78" s="660"/>
      <c r="I78" s="660"/>
      <c r="J78" s="660"/>
      <c r="K78" s="696"/>
    </row>
    <row r="79" spans="2:14" x14ac:dyDescent="0.2">
      <c r="B79" s="659"/>
      <c r="C79" s="660"/>
      <c r="D79" s="660"/>
      <c r="E79" s="697" t="s">
        <v>694</v>
      </c>
      <c r="F79" s="660"/>
      <c r="G79" s="308"/>
      <c r="H79" s="308"/>
      <c r="I79" s="676">
        <f>H34</f>
        <v>0</v>
      </c>
      <c r="K79" s="696"/>
    </row>
    <row r="80" spans="2:14" x14ac:dyDescent="0.2">
      <c r="B80" s="659"/>
      <c r="C80" s="660"/>
      <c r="D80" s="660"/>
      <c r="E80" s="697" t="s">
        <v>1004</v>
      </c>
      <c r="F80" s="660"/>
      <c r="G80" s="308"/>
      <c r="H80" s="308"/>
      <c r="I80" s="294">
        <f>IFERROR(I79/F12,0)</f>
        <v>0</v>
      </c>
      <c r="K80" s="696"/>
    </row>
    <row r="81" spans="2:11" x14ac:dyDescent="0.2">
      <c r="B81" s="659"/>
      <c r="C81" s="660"/>
      <c r="D81" s="660"/>
      <c r="E81" s="698"/>
      <c r="F81" s="660"/>
      <c r="G81" s="308"/>
      <c r="H81" s="308"/>
      <c r="I81" s="308"/>
      <c r="K81" s="696"/>
    </row>
    <row r="82" spans="2:11" x14ac:dyDescent="0.2">
      <c r="B82" s="659"/>
      <c r="C82" s="660"/>
      <c r="D82" s="660"/>
      <c r="E82" s="697" t="s">
        <v>1174</v>
      </c>
      <c r="F82" s="660"/>
      <c r="G82" s="308"/>
      <c r="H82" s="308"/>
      <c r="I82" s="294">
        <v>50000</v>
      </c>
      <c r="K82" s="696"/>
    </row>
    <row r="83" spans="2:11" ht="13.5" thickBot="1" x14ac:dyDescent="0.25">
      <c r="B83" s="699"/>
      <c r="C83" s="700"/>
      <c r="D83" s="689"/>
      <c r="E83" s="689"/>
      <c r="F83" s="689"/>
      <c r="G83" s="689"/>
      <c r="H83" s="689"/>
      <c r="I83" s="689"/>
      <c r="J83" s="689"/>
      <c r="K83" s="701"/>
    </row>
    <row r="84" spans="2:11" ht="13.5" thickBot="1" x14ac:dyDescent="0.25"/>
    <row r="85" spans="2:11" x14ac:dyDescent="0.2">
      <c r="B85" s="693"/>
      <c r="C85" s="656"/>
      <c r="D85" s="656"/>
      <c r="E85" s="656"/>
      <c r="F85" s="656"/>
      <c r="G85" s="656"/>
      <c r="H85" s="656"/>
      <c r="I85" s="656"/>
      <c r="J85" s="656"/>
      <c r="K85" s="694"/>
    </row>
    <row r="86" spans="2:11" x14ac:dyDescent="0.2">
      <c r="B86" s="702"/>
      <c r="C86" s="660"/>
      <c r="D86" s="660"/>
      <c r="E86" s="660"/>
      <c r="F86" s="660"/>
      <c r="G86" s="660"/>
      <c r="H86" s="660"/>
      <c r="I86" s="660"/>
      <c r="J86" s="660"/>
      <c r="K86" s="696"/>
    </row>
    <row r="87" spans="2:11" x14ac:dyDescent="0.2">
      <c r="B87" s="659"/>
      <c r="C87" s="660"/>
      <c r="D87" s="660" t="s">
        <v>328</v>
      </c>
      <c r="E87" s="660"/>
      <c r="F87" s="695" t="s">
        <v>325</v>
      </c>
      <c r="H87" s="660"/>
      <c r="I87" s="660"/>
      <c r="J87" s="660"/>
      <c r="K87" s="696"/>
    </row>
    <row r="88" spans="2:11" x14ac:dyDescent="0.2">
      <c r="B88" s="659"/>
      <c r="C88" s="660"/>
      <c r="D88" s="660"/>
      <c r="E88" s="698"/>
      <c r="F88" s="695" t="s">
        <v>326</v>
      </c>
      <c r="I88" s="660"/>
      <c r="J88" s="660"/>
      <c r="K88" s="696"/>
    </row>
    <row r="89" spans="2:11" x14ac:dyDescent="0.2">
      <c r="B89" s="659"/>
      <c r="C89" s="660"/>
      <c r="D89" s="660"/>
      <c r="E89" s="697"/>
      <c r="F89" s="660"/>
      <c r="G89" s="660"/>
      <c r="I89" s="660"/>
      <c r="J89" s="660"/>
      <c r="K89" s="696"/>
    </row>
    <row r="90" spans="2:11" x14ac:dyDescent="0.2">
      <c r="B90" s="659"/>
      <c r="C90" s="660"/>
      <c r="D90" s="660"/>
      <c r="E90" s="697" t="s">
        <v>327</v>
      </c>
      <c r="F90" s="660"/>
      <c r="G90" s="660"/>
      <c r="H90" s="598"/>
      <c r="I90" s="297">
        <f>'Source of Funds'!$E$26+'Source of Funds'!$E$25</f>
        <v>0</v>
      </c>
      <c r="J90" s="308"/>
      <c r="K90" s="696"/>
    </row>
    <row r="91" spans="2:11" x14ac:dyDescent="0.2">
      <c r="B91" s="659"/>
      <c r="C91" s="660"/>
      <c r="D91" s="660"/>
      <c r="E91" s="698" t="s">
        <v>320</v>
      </c>
      <c r="F91" s="660" t="s">
        <v>170</v>
      </c>
      <c r="G91" s="660"/>
      <c r="H91" s="297">
        <f>'Uses of Funds'!$C$105</f>
        <v>0</v>
      </c>
      <c r="I91" s="598"/>
      <c r="J91" s="308"/>
      <c r="K91" s="696"/>
    </row>
    <row r="92" spans="2:11" x14ac:dyDescent="0.2">
      <c r="B92" s="659"/>
      <c r="C92" s="660"/>
      <c r="D92" s="660"/>
      <c r="E92" s="698"/>
      <c r="F92" s="660" t="s">
        <v>171</v>
      </c>
      <c r="G92" s="660"/>
      <c r="H92" s="297">
        <f>'Uses of Funds'!$C$106</f>
        <v>0</v>
      </c>
      <c r="I92" s="598"/>
      <c r="J92" s="308"/>
      <c r="K92" s="696"/>
    </row>
    <row r="93" spans="2:11" x14ac:dyDescent="0.2">
      <c r="B93" s="659"/>
      <c r="C93" s="660"/>
      <c r="D93" s="660"/>
      <c r="E93" s="697"/>
      <c r="F93" s="660" t="s">
        <v>490</v>
      </c>
      <c r="G93" s="660"/>
      <c r="H93" s="297">
        <f>'Uses of Funds'!C127</f>
        <v>0</v>
      </c>
      <c r="I93" s="598"/>
      <c r="J93" s="308"/>
      <c r="K93" s="696"/>
    </row>
    <row r="94" spans="2:11" x14ac:dyDescent="0.2">
      <c r="B94" s="659"/>
      <c r="C94" s="660"/>
      <c r="D94" s="660"/>
      <c r="E94" s="697"/>
      <c r="F94" s="1118"/>
      <c r="G94" s="1119"/>
      <c r="H94" s="298"/>
      <c r="I94" s="598"/>
      <c r="J94" s="308"/>
      <c r="K94" s="696"/>
    </row>
    <row r="95" spans="2:11" x14ac:dyDescent="0.2">
      <c r="B95" s="659"/>
      <c r="C95" s="660"/>
      <c r="D95" s="660"/>
      <c r="E95" s="697"/>
      <c r="F95" s="1118"/>
      <c r="G95" s="1119"/>
      <c r="H95" s="298"/>
      <c r="I95" s="598"/>
      <c r="J95" s="308"/>
      <c r="K95" s="696"/>
    </row>
    <row r="96" spans="2:11" x14ac:dyDescent="0.2">
      <c r="B96" s="659"/>
      <c r="C96" s="660"/>
      <c r="D96" s="660"/>
      <c r="E96" s="697"/>
      <c r="F96" s="1118"/>
      <c r="G96" s="1119"/>
      <c r="H96" s="298"/>
      <c r="I96" s="598"/>
      <c r="J96" s="308"/>
      <c r="K96" s="696"/>
    </row>
    <row r="97" spans="2:11" x14ac:dyDescent="0.2">
      <c r="B97" s="659"/>
      <c r="C97" s="660"/>
      <c r="D97" s="660"/>
      <c r="E97" s="697" t="s">
        <v>321</v>
      </c>
      <c r="F97" s="660"/>
      <c r="G97" s="660"/>
      <c r="H97" s="308"/>
      <c r="I97" s="294">
        <f>SUM(H91:H96)</f>
        <v>0</v>
      </c>
      <c r="J97" s="308"/>
      <c r="K97" s="696"/>
    </row>
    <row r="98" spans="2:11" x14ac:dyDescent="0.2">
      <c r="B98" s="659"/>
      <c r="C98" s="660"/>
      <c r="D98" s="660"/>
      <c r="E98" s="697" t="s">
        <v>328</v>
      </c>
      <c r="F98" s="660"/>
      <c r="G98" s="660"/>
      <c r="H98" s="308"/>
      <c r="I98" s="308"/>
      <c r="J98" s="703">
        <f>I90-I97</f>
        <v>0</v>
      </c>
      <c r="K98" s="151"/>
    </row>
    <row r="99" spans="2:11" ht="13.5" thickBot="1" x14ac:dyDescent="0.25">
      <c r="B99" s="699"/>
      <c r="C99" s="700"/>
      <c r="D99" s="689"/>
      <c r="E99" s="689"/>
      <c r="F99" s="689"/>
      <c r="G99" s="689"/>
      <c r="H99" s="689"/>
      <c r="I99" s="689"/>
      <c r="J99" s="689"/>
      <c r="K99" s="701"/>
    </row>
    <row r="100" spans="2:11" ht="13.5" thickBot="1" x14ac:dyDescent="0.25"/>
    <row r="101" spans="2:11" x14ac:dyDescent="0.2">
      <c r="B101" s="693"/>
      <c r="C101" s="656"/>
      <c r="D101" s="656"/>
      <c r="E101" s="656"/>
      <c r="F101" s="656"/>
      <c r="G101" s="656"/>
      <c r="H101" s="656"/>
      <c r="I101" s="656"/>
      <c r="J101" s="656"/>
      <c r="K101" s="694"/>
    </row>
    <row r="102" spans="2:11" x14ac:dyDescent="0.2">
      <c r="B102" s="659"/>
      <c r="C102" s="660"/>
      <c r="D102" s="660" t="s">
        <v>496</v>
      </c>
      <c r="E102" s="660"/>
      <c r="F102" s="660"/>
      <c r="G102" s="660"/>
      <c r="H102" s="660"/>
      <c r="I102" s="660"/>
      <c r="J102" s="660"/>
      <c r="K102" s="696"/>
    </row>
    <row r="103" spans="2:11" x14ac:dyDescent="0.2">
      <c r="B103" s="659"/>
      <c r="C103" s="660"/>
      <c r="D103" s="660"/>
      <c r="E103" s="698"/>
      <c r="F103" s="660"/>
      <c r="G103" s="660"/>
      <c r="I103" s="660"/>
      <c r="J103" s="660"/>
      <c r="K103" s="696"/>
    </row>
    <row r="104" spans="2:11" x14ac:dyDescent="0.2">
      <c r="B104" s="659"/>
      <c r="C104" s="660"/>
      <c r="D104" s="660"/>
      <c r="E104" s="697"/>
      <c r="F104" s="660"/>
      <c r="G104" s="660"/>
      <c r="I104" s="660"/>
      <c r="J104" s="660"/>
      <c r="K104" s="696"/>
    </row>
    <row r="105" spans="2:11" x14ac:dyDescent="0.2">
      <c r="B105" s="659"/>
      <c r="C105" s="660"/>
      <c r="D105" s="660"/>
      <c r="E105" s="697"/>
      <c r="F105" s="660"/>
      <c r="G105" s="660"/>
      <c r="I105" s="660"/>
      <c r="J105" s="660"/>
      <c r="K105" s="696"/>
    </row>
    <row r="106" spans="2:11" x14ac:dyDescent="0.2">
      <c r="B106" s="659"/>
      <c r="C106" s="660"/>
      <c r="D106" s="660"/>
      <c r="E106" s="697"/>
      <c r="F106" s="660"/>
      <c r="G106" s="660"/>
      <c r="I106" s="660"/>
      <c r="K106" s="696"/>
    </row>
    <row r="107" spans="2:11" x14ac:dyDescent="0.2">
      <c r="B107" s="659"/>
      <c r="C107" s="660"/>
      <c r="D107" s="660"/>
      <c r="E107" s="697"/>
      <c r="F107" s="660"/>
      <c r="G107" s="660"/>
      <c r="I107" s="660"/>
      <c r="K107" s="696"/>
    </row>
    <row r="108" spans="2:11" x14ac:dyDescent="0.2">
      <c r="B108" s="659"/>
      <c r="C108" s="660"/>
      <c r="D108" s="660"/>
      <c r="E108" s="697"/>
      <c r="F108" s="660"/>
      <c r="G108" s="660"/>
      <c r="I108" s="660"/>
      <c r="K108" s="696"/>
    </row>
    <row r="109" spans="2:11" x14ac:dyDescent="0.2">
      <c r="B109" s="659"/>
      <c r="C109" s="660"/>
      <c r="D109" s="660"/>
      <c r="E109" s="697"/>
      <c r="F109" s="660"/>
      <c r="G109" s="660"/>
      <c r="I109" s="660"/>
      <c r="K109" s="696"/>
    </row>
    <row r="110" spans="2:11" x14ac:dyDescent="0.2">
      <c r="B110" s="659"/>
      <c r="C110" s="660"/>
      <c r="D110" s="660"/>
      <c r="E110" s="697"/>
      <c r="F110" s="660"/>
      <c r="G110" s="660"/>
      <c r="I110" s="660"/>
      <c r="K110" s="696"/>
    </row>
    <row r="111" spans="2:11" x14ac:dyDescent="0.2">
      <c r="B111" s="659"/>
      <c r="C111" s="660"/>
      <c r="D111" s="660"/>
      <c r="E111" s="697"/>
      <c r="F111" s="660"/>
      <c r="G111" s="660"/>
      <c r="I111" s="660"/>
      <c r="K111" s="696"/>
    </row>
    <row r="112" spans="2:11" x14ac:dyDescent="0.2">
      <c r="B112" s="659"/>
      <c r="C112" s="660"/>
      <c r="D112" s="660"/>
      <c r="E112" s="697"/>
      <c r="F112" s="660"/>
      <c r="G112" s="660"/>
      <c r="I112" s="660"/>
      <c r="K112" s="696"/>
    </row>
    <row r="113" spans="2:11" x14ac:dyDescent="0.2">
      <c r="B113" s="659"/>
      <c r="C113" s="660"/>
      <c r="D113" s="660"/>
      <c r="E113" s="697"/>
      <c r="F113" s="660"/>
      <c r="G113" s="660"/>
      <c r="I113" s="660"/>
      <c r="K113" s="696"/>
    </row>
    <row r="114" spans="2:11" x14ac:dyDescent="0.2">
      <c r="B114" s="659"/>
      <c r="C114" s="660"/>
      <c r="D114" s="660"/>
      <c r="E114" s="697"/>
      <c r="F114" s="660"/>
      <c r="G114" s="660"/>
      <c r="I114" s="660"/>
      <c r="K114" s="696"/>
    </row>
    <row r="115" spans="2:11" x14ac:dyDescent="0.2">
      <c r="B115" s="659"/>
      <c r="C115" s="660"/>
      <c r="D115" s="660"/>
      <c r="E115" s="697"/>
      <c r="F115" s="660"/>
      <c r="G115" s="660"/>
      <c r="I115" s="660"/>
      <c r="K115" s="696"/>
    </row>
    <row r="116" spans="2:11" x14ac:dyDescent="0.2">
      <c r="B116" s="659"/>
      <c r="C116" s="660"/>
      <c r="D116" s="660"/>
      <c r="E116" s="697"/>
      <c r="F116" s="660"/>
      <c r="G116" s="660"/>
      <c r="I116" s="660"/>
      <c r="K116" s="696"/>
    </row>
    <row r="117" spans="2:11" x14ac:dyDescent="0.2">
      <c r="B117" s="659"/>
      <c r="C117" s="660"/>
      <c r="D117" s="660"/>
      <c r="E117" s="697"/>
      <c r="F117" s="660"/>
      <c r="G117" s="660"/>
      <c r="I117" s="660"/>
      <c r="K117" s="696"/>
    </row>
    <row r="118" spans="2:11" x14ac:dyDescent="0.2">
      <c r="B118" s="659"/>
      <c r="C118" s="660"/>
      <c r="D118" s="660"/>
      <c r="E118" s="697"/>
      <c r="F118" s="660"/>
      <c r="G118" s="660"/>
      <c r="I118" s="660"/>
      <c r="K118" s="696"/>
    </row>
    <row r="119" spans="2:11" x14ac:dyDescent="0.2">
      <c r="B119" s="659"/>
      <c r="C119" s="660"/>
      <c r="D119" s="660"/>
      <c r="E119" s="697"/>
      <c r="F119" s="660"/>
      <c r="G119" s="660"/>
      <c r="I119" s="660"/>
      <c r="K119" s="696"/>
    </row>
    <row r="120" spans="2:11" ht="16.5" customHeight="1" x14ac:dyDescent="0.2">
      <c r="B120" s="659"/>
      <c r="C120" s="660"/>
      <c r="D120" s="660"/>
      <c r="E120" s="697"/>
      <c r="F120" s="660"/>
      <c r="G120" s="660"/>
      <c r="I120" s="660"/>
      <c r="K120" s="696"/>
    </row>
    <row r="121" spans="2:11" x14ac:dyDescent="0.2">
      <c r="B121" s="659"/>
      <c r="C121" s="660"/>
      <c r="D121" s="660"/>
      <c r="E121" s="697"/>
      <c r="F121" s="660"/>
      <c r="G121" s="660"/>
      <c r="I121" s="660"/>
      <c r="K121" s="696"/>
    </row>
    <row r="122" spans="2:11" x14ac:dyDescent="0.2">
      <c r="B122" s="659"/>
      <c r="C122" s="660"/>
      <c r="D122" s="660"/>
      <c r="E122" s="697"/>
      <c r="F122" s="660"/>
      <c r="G122" s="660"/>
      <c r="I122" s="660"/>
      <c r="K122" s="696"/>
    </row>
    <row r="123" spans="2:11" x14ac:dyDescent="0.2">
      <c r="B123" s="659"/>
      <c r="C123" s="660"/>
      <c r="D123" s="660"/>
      <c r="E123" s="697"/>
      <c r="F123" s="660"/>
      <c r="G123" s="660"/>
      <c r="I123" s="660"/>
      <c r="K123" s="696"/>
    </row>
    <row r="124" spans="2:11" ht="13.5" thickBot="1" x14ac:dyDescent="0.25">
      <c r="B124" s="688"/>
      <c r="C124" s="689"/>
      <c r="D124" s="689"/>
      <c r="E124" s="704"/>
      <c r="F124" s="689"/>
      <c r="G124" s="689"/>
      <c r="H124" s="144"/>
      <c r="I124" s="689"/>
      <c r="J124" s="144"/>
      <c r="K124" s="701"/>
    </row>
  </sheetData>
  <sheetProtection algorithmName="SHA-512" hashValue="K4DSLGU7R7bkzxOjgQxdMYH0kL8gkZf9NiePyPB/GUJKvFF7cJu1+Ykdu8emnJIU7m59zGn9o6JOTja7EnTQog==" saltValue="OWscrGHtdQ9xB3xFF/YSJA==" spinCount="100000" sheet="1" objects="1" scenarios="1"/>
  <autoFilter ref="F55:I61" xr:uid="{00000000-0009-0000-0000-00000C000000}"/>
  <mergeCells count="8">
    <mergeCell ref="F94:G94"/>
    <mergeCell ref="F95:G95"/>
    <mergeCell ref="F96:G96"/>
    <mergeCell ref="B75:E75"/>
    <mergeCell ref="B4:E4"/>
    <mergeCell ref="F4:K4"/>
    <mergeCell ref="D38:F38"/>
    <mergeCell ref="F75:K75"/>
  </mergeCells>
  <phoneticPr fontId="6" type="noConversion"/>
  <pageMargins left="0.75" right="0.75" top="1" bottom="1" header="0.5" footer="0.5"/>
  <pageSetup scale="69" orientation="portrait" r:id="rId1"/>
  <headerFooter alignWithMargins="0"/>
  <rowBreaks count="1" manualBreakCount="1">
    <brk id="73" min="1"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79998168889431442"/>
  </sheetPr>
  <dimension ref="A1:P157"/>
  <sheetViews>
    <sheetView showGridLines="0" showZeros="0" view="pageBreakPreview" zoomScale="110" zoomScaleNormal="100" zoomScaleSheetLayoutView="110" workbookViewId="0">
      <selection activeCell="E5" sqref="E5:M5"/>
    </sheetView>
  </sheetViews>
  <sheetFormatPr defaultColWidth="9.140625" defaultRowHeight="12.75" x14ac:dyDescent="0.2"/>
  <cols>
    <col min="1" max="1" width="3.7109375" style="85" customWidth="1"/>
    <col min="2" max="2" width="6.5703125" style="85" customWidth="1"/>
    <col min="3" max="3" width="9.140625" style="85" customWidth="1"/>
    <col min="4" max="4" width="11.42578125" style="85" customWidth="1"/>
    <col min="5" max="13" width="7.7109375" style="85" customWidth="1"/>
    <col min="14" max="14" width="3.85546875" style="85" customWidth="1"/>
    <col min="15" max="18" width="9.140625" style="85" customWidth="1"/>
    <col min="19" max="16384" width="9.140625" style="85"/>
  </cols>
  <sheetData>
    <row r="1" spans="1:13" x14ac:dyDescent="0.2">
      <c r="A1" s="85" t="s">
        <v>974</v>
      </c>
    </row>
    <row r="2" spans="1:13" ht="18.75" x14ac:dyDescent="0.3">
      <c r="B2" s="130" t="s">
        <v>788</v>
      </c>
      <c r="C2" s="115"/>
      <c r="D2" s="115"/>
      <c r="E2" s="115"/>
      <c r="F2" s="115"/>
      <c r="G2" s="115"/>
      <c r="H2" s="115"/>
      <c r="I2" s="115"/>
      <c r="J2" s="115"/>
      <c r="K2" s="115"/>
      <c r="L2" s="131"/>
      <c r="M2" s="131"/>
    </row>
    <row r="3" spans="1:13" s="132" customFormat="1" ht="13.5" thickBot="1" x14ac:dyDescent="0.25">
      <c r="B3" s="133"/>
      <c r="D3" s="134" t="s">
        <v>263</v>
      </c>
      <c r="E3" s="135">
        <f>'Proj Info'!$F$6</f>
        <v>0</v>
      </c>
      <c r="F3" s="135"/>
      <c r="G3" s="135"/>
      <c r="H3" s="135"/>
      <c r="I3" s="135"/>
    </row>
    <row r="4" spans="1:13" x14ac:dyDescent="0.2">
      <c r="B4" s="136" t="s">
        <v>789</v>
      </c>
      <c r="C4" s="137"/>
      <c r="D4" s="137"/>
      <c r="E4" s="137"/>
      <c r="F4" s="137"/>
      <c r="G4" s="137"/>
      <c r="H4" s="137"/>
      <c r="I4" s="137"/>
      <c r="J4" s="137"/>
      <c r="K4" s="137"/>
      <c r="L4" s="137"/>
      <c r="M4" s="138"/>
    </row>
    <row r="5" spans="1:13" ht="15.95" customHeight="1" x14ac:dyDescent="0.2">
      <c r="B5" s="139"/>
      <c r="D5" s="117" t="s">
        <v>790</v>
      </c>
      <c r="E5" s="949"/>
      <c r="F5" s="950"/>
      <c r="G5" s="950"/>
      <c r="H5" s="950"/>
      <c r="I5" s="950"/>
      <c r="J5" s="950"/>
      <c r="K5" s="950"/>
      <c r="L5" s="950"/>
      <c r="M5" s="951"/>
    </row>
    <row r="6" spans="1:13" ht="15.95" customHeight="1" x14ac:dyDescent="0.2">
      <c r="B6" s="139"/>
      <c r="D6" s="117" t="s">
        <v>791</v>
      </c>
      <c r="E6" s="949"/>
      <c r="F6" s="950"/>
      <c r="G6" s="950"/>
      <c r="H6" s="950"/>
      <c r="I6" s="950"/>
      <c r="J6" s="950"/>
      <c r="K6" s="950"/>
      <c r="L6" s="950"/>
      <c r="M6" s="951"/>
    </row>
    <row r="7" spans="1:13" ht="15.95" customHeight="1" x14ac:dyDescent="0.2">
      <c r="B7" s="139"/>
      <c r="D7" s="117" t="s">
        <v>792</v>
      </c>
      <c r="E7" s="949"/>
      <c r="F7" s="950"/>
      <c r="G7" s="950"/>
      <c r="H7" s="950"/>
      <c r="I7" s="950"/>
      <c r="J7" s="950"/>
      <c r="K7" s="950"/>
      <c r="L7" s="950"/>
      <c r="M7" s="951"/>
    </row>
    <row r="8" spans="1:13" ht="15.95" customHeight="1" x14ac:dyDescent="0.2">
      <c r="B8" s="139"/>
      <c r="D8" s="117" t="s">
        <v>1277</v>
      </c>
      <c r="E8" s="966"/>
      <c r="F8" s="967"/>
      <c r="G8" s="967"/>
      <c r="H8" s="967"/>
      <c r="I8" s="967"/>
      <c r="J8" s="967"/>
      <c r="K8" s="967"/>
      <c r="L8" s="967"/>
      <c r="M8" s="968"/>
    </row>
    <row r="9" spans="1:13" ht="15.95" customHeight="1" x14ac:dyDescent="0.2">
      <c r="B9" s="139"/>
      <c r="D9" s="117" t="s">
        <v>793</v>
      </c>
      <c r="E9" s="949"/>
      <c r="F9" s="950"/>
      <c r="G9" s="950"/>
      <c r="H9" s="950"/>
      <c r="I9" s="950"/>
      <c r="J9" s="950"/>
      <c r="K9" s="950"/>
      <c r="L9" s="950"/>
      <c r="M9" s="951"/>
    </row>
    <row r="10" spans="1:13" ht="15.95" customHeight="1" x14ac:dyDescent="0.2">
      <c r="B10" s="139"/>
      <c r="D10" s="117" t="s">
        <v>794</v>
      </c>
      <c r="E10" s="949"/>
      <c r="F10" s="950"/>
      <c r="G10" s="950"/>
      <c r="H10" s="950"/>
      <c r="I10" s="950"/>
      <c r="J10" s="950"/>
      <c r="K10" s="950"/>
      <c r="L10" s="950"/>
      <c r="M10" s="951"/>
    </row>
    <row r="11" spans="1:13" ht="15.95" customHeight="1" x14ac:dyDescent="0.2">
      <c r="B11" s="139"/>
      <c r="D11" s="117" t="s">
        <v>795</v>
      </c>
      <c r="E11" s="949"/>
      <c r="F11" s="950"/>
      <c r="G11" s="950"/>
      <c r="H11" s="950"/>
      <c r="I11" s="950"/>
      <c r="J11" s="950"/>
      <c r="K11" s="950"/>
      <c r="L11" s="950"/>
      <c r="M11" s="951"/>
    </row>
    <row r="12" spans="1:13" ht="15.75" customHeight="1" x14ac:dyDescent="0.2">
      <c r="B12" s="139"/>
      <c r="D12" s="117" t="s">
        <v>796</v>
      </c>
      <c r="E12" s="963"/>
      <c r="F12" s="964"/>
      <c r="G12" s="964"/>
      <c r="H12" s="964"/>
      <c r="I12" s="964"/>
      <c r="J12" s="964"/>
      <c r="K12" s="964"/>
      <c r="L12" s="964"/>
      <c r="M12" s="965"/>
    </row>
    <row r="13" spans="1:13" ht="15.95" customHeight="1" thickBot="1" x14ac:dyDescent="0.25">
      <c r="B13" s="143"/>
      <c r="C13" s="144"/>
      <c r="D13" s="145" t="s">
        <v>797</v>
      </c>
      <c r="E13" s="946"/>
      <c r="F13" s="947"/>
      <c r="G13" s="947"/>
      <c r="H13" s="947"/>
      <c r="I13" s="947"/>
      <c r="J13" s="947"/>
      <c r="K13" s="947"/>
      <c r="L13" s="947"/>
      <c r="M13" s="948"/>
    </row>
    <row r="14" spans="1:13" x14ac:dyDescent="0.2">
      <c r="B14" s="136" t="s">
        <v>799</v>
      </c>
      <c r="C14" s="137"/>
      <c r="D14" s="137"/>
      <c r="E14" s="146"/>
      <c r="F14" s="146"/>
      <c r="G14" s="146"/>
      <c r="H14" s="146"/>
      <c r="I14" s="146"/>
      <c r="J14" s="146"/>
      <c r="K14" s="146"/>
      <c r="L14" s="146"/>
      <c r="M14" s="147"/>
    </row>
    <row r="15" spans="1:13" ht="15.95" customHeight="1" x14ac:dyDescent="0.2">
      <c r="B15" s="139"/>
      <c r="D15" s="117" t="s">
        <v>292</v>
      </c>
      <c r="E15" s="949"/>
      <c r="F15" s="950"/>
      <c r="G15" s="950"/>
      <c r="H15" s="950"/>
      <c r="I15" s="950"/>
      <c r="J15" s="950"/>
      <c r="K15" s="950"/>
      <c r="L15" s="950"/>
      <c r="M15" s="951"/>
    </row>
    <row r="16" spans="1:13" ht="15.95" customHeight="1" x14ac:dyDescent="0.2">
      <c r="B16" s="139"/>
      <c r="D16" s="117" t="s">
        <v>792</v>
      </c>
      <c r="E16" s="949"/>
      <c r="F16" s="950"/>
      <c r="G16" s="950"/>
      <c r="H16" s="950"/>
      <c r="I16" s="950"/>
      <c r="J16" s="950"/>
      <c r="K16" s="950"/>
      <c r="L16" s="950"/>
      <c r="M16" s="951"/>
    </row>
    <row r="17" spans="2:13" ht="15.95" customHeight="1" x14ac:dyDescent="0.2">
      <c r="B17" s="139"/>
      <c r="D17" s="117" t="s">
        <v>798</v>
      </c>
      <c r="E17" s="140"/>
      <c r="F17" s="141"/>
      <c r="G17" s="141"/>
      <c r="H17" s="141"/>
      <c r="I17" s="141"/>
      <c r="J17" s="141"/>
      <c r="K17" s="141"/>
      <c r="L17" s="141"/>
      <c r="M17" s="142"/>
    </row>
    <row r="18" spans="2:13" ht="15.95" customHeight="1" x14ac:dyDescent="0.2">
      <c r="B18" s="139"/>
      <c r="D18" s="117" t="s">
        <v>1238</v>
      </c>
      <c r="E18" s="140"/>
      <c r="F18" s="141"/>
      <c r="G18" s="141"/>
      <c r="H18" s="141"/>
      <c r="I18" s="141"/>
      <c r="J18" s="141"/>
      <c r="K18" s="141"/>
      <c r="L18" s="141"/>
      <c r="M18" s="142"/>
    </row>
    <row r="19" spans="2:13" ht="15.95" customHeight="1" x14ac:dyDescent="0.2">
      <c r="B19" s="139"/>
      <c r="D19" s="117" t="s">
        <v>793</v>
      </c>
      <c r="E19" s="949"/>
      <c r="F19" s="950"/>
      <c r="G19" s="950"/>
      <c r="H19" s="950"/>
      <c r="I19" s="950"/>
      <c r="J19" s="950"/>
      <c r="K19" s="950"/>
      <c r="L19" s="950"/>
      <c r="M19" s="951"/>
    </row>
    <row r="20" spans="2:13" ht="15.95" customHeight="1" x14ac:dyDescent="0.2">
      <c r="B20" s="139"/>
      <c r="D20" s="117" t="s">
        <v>794</v>
      </c>
      <c r="E20" s="949"/>
      <c r="F20" s="950"/>
      <c r="G20" s="950"/>
      <c r="H20" s="950"/>
      <c r="I20" s="950"/>
      <c r="J20" s="950"/>
      <c r="K20" s="950"/>
      <c r="L20" s="950"/>
      <c r="M20" s="951"/>
    </row>
    <row r="21" spans="2:13" ht="15.95" customHeight="1" x14ac:dyDescent="0.2">
      <c r="B21" s="139"/>
      <c r="D21" s="117" t="s">
        <v>795</v>
      </c>
      <c r="E21" s="949"/>
      <c r="F21" s="950"/>
      <c r="G21" s="950"/>
      <c r="H21" s="950"/>
      <c r="I21" s="950"/>
      <c r="J21" s="950"/>
      <c r="K21" s="950"/>
      <c r="L21" s="950"/>
      <c r="M21" s="951"/>
    </row>
    <row r="22" spans="2:13" ht="15.75" customHeight="1" x14ac:dyDescent="0.2">
      <c r="B22" s="139"/>
      <c r="D22" s="117" t="s">
        <v>796</v>
      </c>
      <c r="E22" s="963"/>
      <c r="F22" s="964"/>
      <c r="G22" s="964"/>
      <c r="H22" s="964"/>
      <c r="I22" s="964"/>
      <c r="J22" s="964"/>
      <c r="K22" s="964"/>
      <c r="L22" s="964"/>
      <c r="M22" s="965"/>
    </row>
    <row r="23" spans="2:13" ht="15.95" customHeight="1" thickBot="1" x14ac:dyDescent="0.25">
      <c r="B23" s="143"/>
      <c r="C23" s="144"/>
      <c r="D23" s="145" t="s">
        <v>797</v>
      </c>
      <c r="E23" s="946"/>
      <c r="F23" s="947"/>
      <c r="G23" s="947"/>
      <c r="H23" s="947"/>
      <c r="I23" s="947"/>
      <c r="J23" s="947"/>
      <c r="K23" s="947"/>
      <c r="L23" s="947"/>
      <c r="M23" s="948"/>
    </row>
    <row r="24" spans="2:13" x14ac:dyDescent="0.2">
      <c r="B24" s="136" t="s">
        <v>800</v>
      </c>
      <c r="C24" s="137"/>
      <c r="D24" s="137"/>
      <c r="E24" s="146"/>
      <c r="F24" s="146"/>
      <c r="G24" s="146"/>
      <c r="H24" s="146"/>
      <c r="I24" s="146"/>
      <c r="J24" s="146"/>
      <c r="K24" s="146"/>
      <c r="L24" s="146"/>
      <c r="M24" s="147"/>
    </row>
    <row r="25" spans="2:13" ht="15.95" customHeight="1" x14ac:dyDescent="0.2">
      <c r="B25" s="139"/>
      <c r="D25" s="117" t="s">
        <v>292</v>
      </c>
      <c r="E25" s="949"/>
      <c r="F25" s="950"/>
      <c r="G25" s="950"/>
      <c r="H25" s="950"/>
      <c r="I25" s="950"/>
      <c r="J25" s="950"/>
      <c r="K25" s="950"/>
      <c r="L25" s="950"/>
      <c r="M25" s="951"/>
    </row>
    <row r="26" spans="2:13" ht="15.95" customHeight="1" x14ac:dyDescent="0.2">
      <c r="B26" s="139"/>
      <c r="D26" s="117" t="s">
        <v>792</v>
      </c>
      <c r="E26" s="949"/>
      <c r="F26" s="950"/>
      <c r="G26" s="950"/>
      <c r="H26" s="950"/>
      <c r="I26" s="950"/>
      <c r="J26" s="950"/>
      <c r="K26" s="950"/>
      <c r="L26" s="950"/>
      <c r="M26" s="951"/>
    </row>
    <row r="27" spans="2:13" ht="15.95" customHeight="1" x14ac:dyDescent="0.2">
      <c r="B27" s="139"/>
      <c r="D27" s="117" t="s">
        <v>798</v>
      </c>
      <c r="E27" s="140"/>
      <c r="F27" s="141"/>
      <c r="G27" s="141"/>
      <c r="H27" s="141"/>
      <c r="I27" s="141"/>
      <c r="J27" s="141"/>
      <c r="K27" s="141"/>
      <c r="L27" s="141"/>
      <c r="M27" s="142"/>
    </row>
    <row r="28" spans="2:13" ht="15.95" customHeight="1" x14ac:dyDescent="0.2">
      <c r="B28" s="139"/>
      <c r="D28" s="117" t="s">
        <v>793</v>
      </c>
      <c r="E28" s="949"/>
      <c r="F28" s="950"/>
      <c r="G28" s="950"/>
      <c r="H28" s="950"/>
      <c r="I28" s="950"/>
      <c r="J28" s="950"/>
      <c r="K28" s="950"/>
      <c r="L28" s="950"/>
      <c r="M28" s="951"/>
    </row>
    <row r="29" spans="2:13" ht="15.95" customHeight="1" x14ac:dyDescent="0.2">
      <c r="B29" s="139"/>
      <c r="D29" s="117" t="s">
        <v>794</v>
      </c>
      <c r="E29" s="949"/>
      <c r="F29" s="950"/>
      <c r="G29" s="950"/>
      <c r="H29" s="950"/>
      <c r="I29" s="950"/>
      <c r="J29" s="950"/>
      <c r="K29" s="950"/>
      <c r="L29" s="950"/>
      <c r="M29" s="951"/>
    </row>
    <row r="30" spans="2:13" ht="15.95" customHeight="1" x14ac:dyDescent="0.2">
      <c r="B30" s="139"/>
      <c r="D30" s="117" t="s">
        <v>802</v>
      </c>
      <c r="E30" s="949"/>
      <c r="F30" s="950"/>
      <c r="G30" s="950"/>
      <c r="H30" s="950"/>
      <c r="I30" s="950"/>
      <c r="J30" s="950"/>
      <c r="K30" s="950"/>
      <c r="L30" s="950"/>
      <c r="M30" s="951"/>
    </row>
    <row r="31" spans="2:13" ht="15.75" customHeight="1" x14ac:dyDescent="0.2">
      <c r="B31" s="139"/>
      <c r="D31" s="117" t="s">
        <v>796</v>
      </c>
      <c r="E31" s="963"/>
      <c r="F31" s="964"/>
      <c r="G31" s="964"/>
      <c r="H31" s="964"/>
      <c r="I31" s="964"/>
      <c r="J31" s="964"/>
      <c r="K31" s="964"/>
      <c r="L31" s="964"/>
      <c r="M31" s="965"/>
    </row>
    <row r="32" spans="2:13" ht="15.95" customHeight="1" thickBot="1" x14ac:dyDescent="0.25">
      <c r="B32" s="143"/>
      <c r="C32" s="144"/>
      <c r="D32" s="145" t="s">
        <v>797</v>
      </c>
      <c r="E32" s="946"/>
      <c r="F32" s="947"/>
      <c r="G32" s="947"/>
      <c r="H32" s="947"/>
      <c r="I32" s="947"/>
      <c r="J32" s="947"/>
      <c r="K32" s="947"/>
      <c r="L32" s="947"/>
      <c r="M32" s="948"/>
    </row>
    <row r="33" spans="2:13" ht="15.95" customHeight="1" x14ac:dyDescent="0.2">
      <c r="B33" s="136" t="s">
        <v>1537</v>
      </c>
      <c r="C33" s="137"/>
      <c r="D33" s="148"/>
      <c r="E33" s="148"/>
      <c r="F33" s="148"/>
      <c r="G33" s="148"/>
      <c r="H33" s="148"/>
      <c r="I33" s="148"/>
      <c r="J33" s="148"/>
      <c r="K33" s="148"/>
      <c r="L33" s="148"/>
      <c r="M33" s="149"/>
    </row>
    <row r="34" spans="2:13" ht="15.95" customHeight="1" x14ac:dyDescent="0.2">
      <c r="B34" s="139"/>
      <c r="D34" s="113" t="s">
        <v>864</v>
      </c>
      <c r="F34" s="117"/>
      <c r="G34" s="117"/>
      <c r="H34" s="117"/>
      <c r="I34" s="117"/>
      <c r="J34" s="150"/>
      <c r="K34" s="85" t="s">
        <v>271</v>
      </c>
      <c r="L34" s="150"/>
      <c r="M34" s="151" t="s">
        <v>272</v>
      </c>
    </row>
    <row r="35" spans="2:13" ht="15.95" customHeight="1" x14ac:dyDescent="0.2">
      <c r="B35" s="139"/>
      <c r="D35" s="113" t="s">
        <v>865</v>
      </c>
      <c r="F35" s="117"/>
      <c r="G35" s="117"/>
      <c r="H35" s="117"/>
      <c r="I35" s="117"/>
      <c r="J35" s="150"/>
      <c r="K35" s="85" t="s">
        <v>271</v>
      </c>
      <c r="L35" s="150"/>
      <c r="M35" s="151" t="s">
        <v>272</v>
      </c>
    </row>
    <row r="36" spans="2:13" ht="15.95" customHeight="1" x14ac:dyDescent="0.2">
      <c r="B36" s="139"/>
      <c r="D36" s="113" t="s">
        <v>1150</v>
      </c>
      <c r="F36" s="117"/>
      <c r="G36" s="117"/>
      <c r="H36" s="117"/>
      <c r="I36" s="117"/>
      <c r="J36" s="150"/>
      <c r="K36" s="85" t="s">
        <v>271</v>
      </c>
      <c r="L36" s="150"/>
      <c r="M36" s="151" t="s">
        <v>272</v>
      </c>
    </row>
    <row r="37" spans="2:13" ht="15.95" customHeight="1" x14ac:dyDescent="0.2">
      <c r="B37" s="139"/>
      <c r="D37" s="113" t="s">
        <v>866</v>
      </c>
      <c r="F37" s="117"/>
      <c r="G37" s="117"/>
      <c r="H37" s="117"/>
      <c r="I37" s="117"/>
      <c r="J37" s="150"/>
      <c r="K37" s="85" t="s">
        <v>271</v>
      </c>
      <c r="L37" s="150"/>
      <c r="M37" s="151" t="s">
        <v>272</v>
      </c>
    </row>
    <row r="38" spans="2:13" ht="15.95" customHeight="1" x14ac:dyDescent="0.2">
      <c r="B38" s="139"/>
      <c r="D38" s="113" t="s">
        <v>1151</v>
      </c>
      <c r="E38" s="117"/>
      <c r="F38" s="117"/>
      <c r="G38" s="117"/>
      <c r="H38" s="117"/>
      <c r="I38" s="117"/>
      <c r="J38" s="150"/>
      <c r="K38" s="85" t="s">
        <v>271</v>
      </c>
      <c r="L38" s="150"/>
      <c r="M38" s="151" t="s">
        <v>272</v>
      </c>
    </row>
    <row r="39" spans="2:13" ht="15.95" customHeight="1" x14ac:dyDescent="0.2">
      <c r="B39" s="139"/>
      <c r="D39" s="113" t="s">
        <v>1304</v>
      </c>
      <c r="E39" s="117"/>
      <c r="F39" s="117"/>
      <c r="G39" s="117"/>
      <c r="H39" s="117"/>
      <c r="I39" s="117"/>
      <c r="J39" s="150"/>
      <c r="K39" s="85" t="s">
        <v>271</v>
      </c>
      <c r="L39" s="150"/>
      <c r="M39" s="151" t="s">
        <v>272</v>
      </c>
    </row>
    <row r="40" spans="2:13" ht="15.95" customHeight="1" thickBot="1" x14ac:dyDescent="0.25">
      <c r="B40" s="143"/>
      <c r="C40" s="144" t="s">
        <v>1152</v>
      </c>
      <c r="D40" s="145"/>
      <c r="E40" s="145"/>
      <c r="F40" s="145"/>
      <c r="G40" s="145"/>
      <c r="H40" s="145"/>
      <c r="I40" s="145"/>
      <c r="J40" s="145"/>
      <c r="K40" s="145"/>
      <c r="L40" s="145"/>
      <c r="M40" s="152"/>
    </row>
    <row r="41" spans="2:13" x14ac:dyDescent="0.2">
      <c r="B41" s="136" t="s">
        <v>801</v>
      </c>
      <c r="C41" s="137"/>
      <c r="D41" s="137"/>
      <c r="E41" s="146"/>
      <c r="F41" s="146"/>
      <c r="G41" s="146"/>
      <c r="H41" s="146"/>
      <c r="I41" s="146"/>
      <c r="J41" s="146"/>
      <c r="K41" s="146"/>
      <c r="L41" s="146"/>
      <c r="M41" s="147"/>
    </row>
    <row r="42" spans="2:13" ht="15.95" customHeight="1" x14ac:dyDescent="0.2">
      <c r="B42" s="139"/>
      <c r="D42" s="117" t="s">
        <v>292</v>
      </c>
      <c r="E42" s="949"/>
      <c r="F42" s="950"/>
      <c r="G42" s="950"/>
      <c r="H42" s="950"/>
      <c r="I42" s="950"/>
      <c r="J42" s="950"/>
      <c r="K42" s="950"/>
      <c r="L42" s="950"/>
      <c r="M42" s="951"/>
    </row>
    <row r="43" spans="2:13" ht="15.95" customHeight="1" x14ac:dyDescent="0.2">
      <c r="B43" s="139"/>
      <c r="D43" s="117" t="s">
        <v>792</v>
      </c>
      <c r="E43" s="949"/>
      <c r="F43" s="950"/>
      <c r="G43" s="950"/>
      <c r="H43" s="950"/>
      <c r="I43" s="950"/>
      <c r="J43" s="950"/>
      <c r="K43" s="950"/>
      <c r="L43" s="950"/>
      <c r="M43" s="951"/>
    </row>
    <row r="44" spans="2:13" ht="15.95" customHeight="1" x14ac:dyDescent="0.2">
      <c r="B44" s="139"/>
      <c r="D44" s="117" t="s">
        <v>798</v>
      </c>
      <c r="E44" s="140"/>
      <c r="F44" s="141"/>
      <c r="G44" s="141"/>
      <c r="H44" s="141"/>
      <c r="I44" s="141"/>
      <c r="J44" s="141"/>
      <c r="K44" s="141"/>
      <c r="L44" s="141"/>
      <c r="M44" s="142"/>
    </row>
    <row r="45" spans="2:13" ht="15.95" customHeight="1" x14ac:dyDescent="0.2">
      <c r="B45" s="139"/>
      <c r="D45" s="117" t="s">
        <v>793</v>
      </c>
      <c r="E45" s="949"/>
      <c r="F45" s="950"/>
      <c r="G45" s="950"/>
      <c r="H45" s="950"/>
      <c r="I45" s="950"/>
      <c r="J45" s="950"/>
      <c r="K45" s="950"/>
      <c r="L45" s="950"/>
      <c r="M45" s="951"/>
    </row>
    <row r="46" spans="2:13" ht="15.95" customHeight="1" x14ac:dyDescent="0.2">
      <c r="B46" s="139"/>
      <c r="D46" s="117" t="s">
        <v>794</v>
      </c>
      <c r="E46" s="949"/>
      <c r="F46" s="950"/>
      <c r="G46" s="950"/>
      <c r="H46" s="950"/>
      <c r="I46" s="950"/>
      <c r="J46" s="950"/>
      <c r="K46" s="950"/>
      <c r="L46" s="950"/>
      <c r="M46" s="951"/>
    </row>
    <row r="47" spans="2:13" ht="15.95" customHeight="1" x14ac:dyDescent="0.2">
      <c r="B47" s="139"/>
      <c r="C47" s="153" t="s">
        <v>803</v>
      </c>
      <c r="D47" s="117"/>
      <c r="E47" s="154"/>
      <c r="F47" s="155"/>
      <c r="G47" s="155"/>
      <c r="H47" s="155"/>
      <c r="I47" s="155"/>
      <c r="J47" s="155"/>
      <c r="K47" s="155"/>
      <c r="L47" s="155"/>
      <c r="M47" s="156"/>
    </row>
    <row r="48" spans="2:13" ht="15.95" customHeight="1" x14ac:dyDescent="0.2">
      <c r="B48" s="139"/>
      <c r="D48" s="117" t="s">
        <v>802</v>
      </c>
      <c r="E48" s="949"/>
      <c r="F48" s="950"/>
      <c r="G48" s="950"/>
      <c r="H48" s="950"/>
      <c r="I48" s="950"/>
      <c r="J48" s="950"/>
      <c r="K48" s="950"/>
      <c r="L48" s="950"/>
      <c r="M48" s="951"/>
    </row>
    <row r="49" spans="2:13" ht="15.75" customHeight="1" x14ac:dyDescent="0.2">
      <c r="B49" s="139"/>
      <c r="D49" s="117" t="s">
        <v>796</v>
      </c>
      <c r="E49" s="963"/>
      <c r="F49" s="964"/>
      <c r="G49" s="964"/>
      <c r="H49" s="964"/>
      <c r="I49" s="964"/>
      <c r="J49" s="964"/>
      <c r="K49" s="964"/>
      <c r="L49" s="964"/>
      <c r="M49" s="965"/>
    </row>
    <row r="50" spans="2:13" ht="15.95" customHeight="1" thickBot="1" x14ac:dyDescent="0.25">
      <c r="B50" s="143"/>
      <c r="C50" s="144"/>
      <c r="D50" s="145" t="s">
        <v>797</v>
      </c>
      <c r="E50" s="946"/>
      <c r="F50" s="947"/>
      <c r="G50" s="947"/>
      <c r="H50" s="947"/>
      <c r="I50" s="947"/>
      <c r="J50" s="947"/>
      <c r="K50" s="947"/>
      <c r="L50" s="947"/>
      <c r="M50" s="948"/>
    </row>
    <row r="51" spans="2:13" x14ac:dyDescent="0.2">
      <c r="B51" s="136" t="s">
        <v>0</v>
      </c>
      <c r="C51" s="137"/>
      <c r="D51" s="137"/>
      <c r="E51" s="146"/>
      <c r="F51" s="146"/>
      <c r="G51" s="146"/>
      <c r="H51" s="146"/>
      <c r="I51" s="146"/>
      <c r="J51" s="971" t="s">
        <v>468</v>
      </c>
      <c r="K51" s="971"/>
      <c r="L51" s="971"/>
      <c r="M51" s="972"/>
    </row>
    <row r="52" spans="2:13" x14ac:dyDescent="0.2">
      <c r="B52" s="139"/>
      <c r="D52" s="117" t="s">
        <v>1</v>
      </c>
      <c r="E52" s="949"/>
      <c r="F52" s="952"/>
      <c r="G52" s="952"/>
      <c r="H52" s="953"/>
      <c r="I52" s="159"/>
      <c r="J52" s="961"/>
      <c r="K52" s="962"/>
      <c r="L52" s="954"/>
      <c r="M52" s="955"/>
    </row>
    <row r="53" spans="2:13" x14ac:dyDescent="0.2">
      <c r="B53" s="139"/>
      <c r="D53" s="117" t="s">
        <v>2</v>
      </c>
      <c r="E53" s="949"/>
      <c r="F53" s="952"/>
      <c r="G53" s="952"/>
      <c r="H53" s="953"/>
      <c r="I53" s="159"/>
      <c r="J53" s="961"/>
      <c r="K53" s="962"/>
      <c r="L53" s="954"/>
      <c r="M53" s="955"/>
    </row>
    <row r="54" spans="2:13" x14ac:dyDescent="0.2">
      <c r="B54" s="139"/>
      <c r="D54" s="117" t="s">
        <v>3</v>
      </c>
      <c r="E54" s="949"/>
      <c r="F54" s="952"/>
      <c r="G54" s="952"/>
      <c r="H54" s="953"/>
      <c r="I54" s="159"/>
      <c r="J54" s="961"/>
      <c r="K54" s="962"/>
      <c r="L54" s="954"/>
      <c r="M54" s="955"/>
    </row>
    <row r="55" spans="2:13" x14ac:dyDescent="0.2">
      <c r="B55" s="139"/>
      <c r="D55" s="117" t="s">
        <v>4</v>
      </c>
      <c r="E55" s="949"/>
      <c r="F55" s="952"/>
      <c r="G55" s="952"/>
      <c r="H55" s="953"/>
      <c r="I55" s="159"/>
      <c r="J55" s="961"/>
      <c r="K55" s="962"/>
      <c r="L55" s="954"/>
      <c r="M55" s="955"/>
    </row>
    <row r="56" spans="2:13" ht="13.5" thickBot="1" x14ac:dyDescent="0.25">
      <c r="B56" s="143"/>
      <c r="C56" s="144"/>
      <c r="D56" s="144" t="s">
        <v>331</v>
      </c>
      <c r="E56" s="958"/>
      <c r="F56" s="959"/>
      <c r="G56" s="959"/>
      <c r="H56" s="960"/>
      <c r="I56" s="160"/>
      <c r="J56" s="969"/>
      <c r="K56" s="970"/>
      <c r="L56" s="956"/>
      <c r="M56" s="957"/>
    </row>
    <row r="57" spans="2:13" x14ac:dyDescent="0.2">
      <c r="B57" s="137"/>
      <c r="C57" s="137"/>
      <c r="D57" s="137"/>
      <c r="E57" s="161"/>
      <c r="F57" s="161"/>
      <c r="G57" s="161"/>
      <c r="H57" s="161"/>
      <c r="I57" s="161"/>
      <c r="J57" s="162"/>
      <c r="K57" s="162"/>
      <c r="L57" s="163"/>
      <c r="M57" s="163"/>
    </row>
    <row r="58" spans="2:13" s="132" customFormat="1" ht="13.5" thickBot="1" x14ac:dyDescent="0.25">
      <c r="B58" s="133"/>
      <c r="D58" s="134" t="s">
        <v>263</v>
      </c>
      <c r="E58" s="135">
        <f>'Proj Info'!$F$6</f>
        <v>0</v>
      </c>
      <c r="F58" s="135"/>
      <c r="G58" s="135"/>
      <c r="H58" s="135"/>
      <c r="I58" s="135"/>
    </row>
    <row r="59" spans="2:13" x14ac:dyDescent="0.2">
      <c r="B59" s="164" t="s">
        <v>863</v>
      </c>
      <c r="C59" s="137"/>
      <c r="D59" s="137"/>
      <c r="E59" s="137"/>
      <c r="F59" s="137"/>
      <c r="G59" s="137"/>
      <c r="H59" s="137"/>
      <c r="I59" s="137"/>
      <c r="J59" s="137"/>
      <c r="K59" s="137"/>
      <c r="L59" s="137"/>
      <c r="M59" s="138"/>
    </row>
    <row r="60" spans="2:13" x14ac:dyDescent="0.2">
      <c r="B60" s="139"/>
      <c r="M60" s="151"/>
    </row>
    <row r="61" spans="2:13" x14ac:dyDescent="0.2">
      <c r="B61" s="139" t="s">
        <v>5</v>
      </c>
      <c r="M61" s="151"/>
    </row>
    <row r="62" spans="2:13" x14ac:dyDescent="0.2">
      <c r="B62" s="139" t="s">
        <v>1153</v>
      </c>
      <c r="M62" s="151"/>
    </row>
    <row r="63" spans="2:13" x14ac:dyDescent="0.2">
      <c r="B63" s="139" t="s">
        <v>6</v>
      </c>
      <c r="J63" s="150"/>
      <c r="K63" s="85" t="s">
        <v>271</v>
      </c>
      <c r="L63" s="150"/>
      <c r="M63" s="151" t="s">
        <v>272</v>
      </c>
    </row>
    <row r="64" spans="2:13" x14ac:dyDescent="0.2">
      <c r="B64" s="139"/>
      <c r="C64" s="85" t="s">
        <v>9</v>
      </c>
      <c r="M64" s="151"/>
    </row>
    <row r="65" spans="2:14" x14ac:dyDescent="0.2">
      <c r="B65" s="940"/>
      <c r="C65" s="941"/>
      <c r="D65" s="941"/>
      <c r="E65" s="941"/>
      <c r="F65" s="941"/>
      <c r="G65" s="941"/>
      <c r="H65" s="941"/>
      <c r="I65" s="941"/>
      <c r="J65" s="941"/>
      <c r="K65" s="941"/>
      <c r="L65" s="941"/>
      <c r="M65" s="942"/>
    </row>
    <row r="66" spans="2:14" x14ac:dyDescent="0.2">
      <c r="B66" s="940"/>
      <c r="C66" s="941"/>
      <c r="D66" s="941"/>
      <c r="E66" s="941"/>
      <c r="F66" s="941"/>
      <c r="G66" s="941"/>
      <c r="H66" s="941"/>
      <c r="I66" s="941"/>
      <c r="J66" s="941"/>
      <c r="K66" s="941"/>
      <c r="L66" s="941"/>
      <c r="M66" s="942"/>
    </row>
    <row r="67" spans="2:14" x14ac:dyDescent="0.2">
      <c r="B67" s="940"/>
      <c r="C67" s="941"/>
      <c r="D67" s="941"/>
      <c r="E67" s="941"/>
      <c r="F67" s="941"/>
      <c r="G67" s="941"/>
      <c r="H67" s="941"/>
      <c r="I67" s="941"/>
      <c r="J67" s="941"/>
      <c r="K67" s="941"/>
      <c r="L67" s="941"/>
      <c r="M67" s="942"/>
    </row>
    <row r="68" spans="2:14" x14ac:dyDescent="0.2">
      <c r="B68" s="940"/>
      <c r="C68" s="941"/>
      <c r="D68" s="941"/>
      <c r="E68" s="941"/>
      <c r="F68" s="941"/>
      <c r="G68" s="941"/>
      <c r="H68" s="941"/>
      <c r="I68" s="941"/>
      <c r="J68" s="941"/>
      <c r="K68" s="941"/>
      <c r="L68" s="941"/>
      <c r="M68" s="942"/>
    </row>
    <row r="69" spans="2:14" x14ac:dyDescent="0.2">
      <c r="B69" s="940"/>
      <c r="C69" s="941"/>
      <c r="D69" s="941"/>
      <c r="E69" s="941"/>
      <c r="F69" s="941"/>
      <c r="G69" s="941"/>
      <c r="H69" s="941"/>
      <c r="I69" s="941"/>
      <c r="J69" s="941"/>
      <c r="K69" s="941"/>
      <c r="L69" s="941"/>
      <c r="M69" s="942"/>
    </row>
    <row r="70" spans="2:14" x14ac:dyDescent="0.2">
      <c r="B70" s="940"/>
      <c r="C70" s="941"/>
      <c r="D70" s="941"/>
      <c r="E70" s="941"/>
      <c r="F70" s="941"/>
      <c r="G70" s="941"/>
      <c r="H70" s="941"/>
      <c r="I70" s="941"/>
      <c r="J70" s="941"/>
      <c r="K70" s="941"/>
      <c r="L70" s="941"/>
      <c r="M70" s="942"/>
    </row>
    <row r="71" spans="2:14" x14ac:dyDescent="0.2">
      <c r="B71" s="139"/>
      <c r="M71" s="151"/>
    </row>
    <row r="72" spans="2:14" x14ac:dyDescent="0.2">
      <c r="B72" s="139" t="s">
        <v>293</v>
      </c>
      <c r="M72" s="151"/>
    </row>
    <row r="73" spans="2:14" x14ac:dyDescent="0.2">
      <c r="B73" s="139" t="s">
        <v>294</v>
      </c>
      <c r="H73" s="131"/>
      <c r="I73" s="131"/>
      <c r="J73" s="131"/>
      <c r="L73" s="131"/>
      <c r="M73" s="165"/>
      <c r="N73" s="131"/>
    </row>
    <row r="74" spans="2:14" x14ac:dyDescent="0.2">
      <c r="B74" s="139" t="s">
        <v>295</v>
      </c>
      <c r="M74" s="151"/>
      <c r="N74" s="131"/>
    </row>
    <row r="75" spans="2:14" x14ac:dyDescent="0.2">
      <c r="B75" s="940"/>
      <c r="C75" s="941"/>
      <c r="D75" s="941"/>
      <c r="E75" s="941"/>
      <c r="F75" s="941"/>
      <c r="G75" s="941"/>
      <c r="H75" s="941"/>
      <c r="I75" s="941"/>
      <c r="J75" s="941"/>
      <c r="K75" s="941"/>
      <c r="L75" s="941"/>
      <c r="M75" s="942"/>
      <c r="N75" s="131"/>
    </row>
    <row r="76" spans="2:14" x14ac:dyDescent="0.2">
      <c r="B76" s="940"/>
      <c r="C76" s="941"/>
      <c r="D76" s="941"/>
      <c r="E76" s="941"/>
      <c r="F76" s="941"/>
      <c r="G76" s="941"/>
      <c r="H76" s="941"/>
      <c r="I76" s="941"/>
      <c r="J76" s="941"/>
      <c r="K76" s="941"/>
      <c r="L76" s="941"/>
      <c r="M76" s="942"/>
      <c r="N76" s="131"/>
    </row>
    <row r="77" spans="2:14" x14ac:dyDescent="0.2">
      <c r="B77" s="940"/>
      <c r="C77" s="941"/>
      <c r="D77" s="941"/>
      <c r="E77" s="941"/>
      <c r="F77" s="941"/>
      <c r="G77" s="941"/>
      <c r="H77" s="941"/>
      <c r="I77" s="941"/>
      <c r="J77" s="941"/>
      <c r="K77" s="941"/>
      <c r="L77" s="941"/>
      <c r="M77" s="942"/>
      <c r="N77" s="131"/>
    </row>
    <row r="78" spans="2:14" x14ac:dyDescent="0.2">
      <c r="B78" s="940"/>
      <c r="C78" s="941"/>
      <c r="D78" s="941"/>
      <c r="E78" s="941"/>
      <c r="F78" s="941"/>
      <c r="G78" s="941"/>
      <c r="H78" s="941"/>
      <c r="I78" s="941"/>
      <c r="J78" s="941"/>
      <c r="K78" s="941"/>
      <c r="L78" s="941"/>
      <c r="M78" s="942"/>
      <c r="N78" s="131"/>
    </row>
    <row r="79" spans="2:14" x14ac:dyDescent="0.2">
      <c r="B79" s="940"/>
      <c r="C79" s="941"/>
      <c r="D79" s="941"/>
      <c r="E79" s="941"/>
      <c r="F79" s="941"/>
      <c r="G79" s="941"/>
      <c r="H79" s="941"/>
      <c r="I79" s="941"/>
      <c r="J79" s="941"/>
      <c r="K79" s="941"/>
      <c r="L79" s="941"/>
      <c r="M79" s="942"/>
      <c r="N79" s="131"/>
    </row>
    <row r="80" spans="2:14" x14ac:dyDescent="0.2">
      <c r="B80" s="940"/>
      <c r="C80" s="941"/>
      <c r="D80" s="941"/>
      <c r="E80" s="941"/>
      <c r="F80" s="941"/>
      <c r="G80" s="941"/>
      <c r="H80" s="941"/>
      <c r="I80" s="941"/>
      <c r="J80" s="941"/>
      <c r="K80" s="941"/>
      <c r="L80" s="941"/>
      <c r="M80" s="942"/>
      <c r="N80" s="131"/>
    </row>
    <row r="81" spans="2:16" x14ac:dyDescent="0.2">
      <c r="B81" s="940"/>
      <c r="C81" s="941"/>
      <c r="D81" s="941"/>
      <c r="E81" s="941"/>
      <c r="F81" s="941"/>
      <c r="G81" s="941"/>
      <c r="H81" s="941"/>
      <c r="I81" s="941"/>
      <c r="J81" s="941"/>
      <c r="K81" s="941"/>
      <c r="L81" s="941"/>
      <c r="M81" s="942"/>
      <c r="N81" s="131"/>
    </row>
    <row r="82" spans="2:16" x14ac:dyDescent="0.2">
      <c r="B82" s="940"/>
      <c r="C82" s="941"/>
      <c r="D82" s="941"/>
      <c r="E82" s="941"/>
      <c r="F82" s="941"/>
      <c r="G82" s="941"/>
      <c r="H82" s="941"/>
      <c r="I82" s="941"/>
      <c r="J82" s="941"/>
      <c r="K82" s="941"/>
      <c r="L82" s="941"/>
      <c r="M82" s="942"/>
      <c r="N82" s="131"/>
    </row>
    <row r="83" spans="2:16" x14ac:dyDescent="0.2">
      <c r="B83" s="139"/>
      <c r="M83" s="151"/>
      <c r="N83" s="131"/>
    </row>
    <row r="84" spans="2:16" x14ac:dyDescent="0.2">
      <c r="B84" s="139" t="s">
        <v>296</v>
      </c>
      <c r="M84" s="151"/>
      <c r="N84" s="131"/>
    </row>
    <row r="85" spans="2:16" x14ac:dyDescent="0.2">
      <c r="B85" s="139" t="s">
        <v>297</v>
      </c>
      <c r="F85" s="131"/>
      <c r="G85" s="131"/>
      <c r="H85" s="131"/>
      <c r="J85" s="131"/>
      <c r="K85" s="131"/>
      <c r="L85" s="131"/>
      <c r="M85" s="151"/>
      <c r="N85" s="131"/>
    </row>
    <row r="86" spans="2:16" x14ac:dyDescent="0.2">
      <c r="B86" s="139"/>
      <c r="J86" s="150"/>
      <c r="K86" s="85" t="s">
        <v>271</v>
      </c>
      <c r="L86" s="150"/>
      <c r="M86" s="151" t="s">
        <v>272</v>
      </c>
      <c r="N86" s="131"/>
    </row>
    <row r="87" spans="2:16" x14ac:dyDescent="0.2">
      <c r="B87" s="139"/>
      <c r="C87" s="85" t="s">
        <v>298</v>
      </c>
      <c r="M87" s="151"/>
      <c r="N87" s="131"/>
    </row>
    <row r="88" spans="2:16" x14ac:dyDescent="0.2">
      <c r="B88" s="940"/>
      <c r="C88" s="941"/>
      <c r="D88" s="941"/>
      <c r="E88" s="941"/>
      <c r="F88" s="941"/>
      <c r="G88" s="941"/>
      <c r="H88" s="941"/>
      <c r="I88" s="941"/>
      <c r="J88" s="941"/>
      <c r="K88" s="941"/>
      <c r="L88" s="941"/>
      <c r="M88" s="942"/>
      <c r="N88" s="131"/>
      <c r="O88" s="166"/>
      <c r="P88" s="166"/>
    </row>
    <row r="89" spans="2:16" x14ac:dyDescent="0.2">
      <c r="B89" s="940"/>
      <c r="C89" s="941"/>
      <c r="D89" s="941"/>
      <c r="E89" s="941"/>
      <c r="F89" s="941"/>
      <c r="G89" s="941"/>
      <c r="H89" s="941"/>
      <c r="I89" s="941"/>
      <c r="J89" s="941"/>
      <c r="K89" s="941"/>
      <c r="L89" s="941"/>
      <c r="M89" s="942"/>
      <c r="N89" s="131"/>
      <c r="O89" s="166"/>
      <c r="P89" s="166"/>
    </row>
    <row r="90" spans="2:16" x14ac:dyDescent="0.2">
      <c r="B90" s="940"/>
      <c r="C90" s="941"/>
      <c r="D90" s="941"/>
      <c r="E90" s="941"/>
      <c r="F90" s="941"/>
      <c r="G90" s="941"/>
      <c r="H90" s="941"/>
      <c r="I90" s="941"/>
      <c r="J90" s="941"/>
      <c r="K90" s="941"/>
      <c r="L90" s="941"/>
      <c r="M90" s="942"/>
      <c r="N90" s="131"/>
      <c r="O90" s="166"/>
      <c r="P90" s="166"/>
    </row>
    <row r="91" spans="2:16" x14ac:dyDescent="0.2">
      <c r="B91" s="940"/>
      <c r="C91" s="941"/>
      <c r="D91" s="941"/>
      <c r="E91" s="941"/>
      <c r="F91" s="941"/>
      <c r="G91" s="941"/>
      <c r="H91" s="941"/>
      <c r="I91" s="941"/>
      <c r="J91" s="941"/>
      <c r="K91" s="941"/>
      <c r="L91" s="941"/>
      <c r="M91" s="942"/>
      <c r="N91" s="131"/>
      <c r="O91" s="166"/>
      <c r="P91" s="166"/>
    </row>
    <row r="92" spans="2:16" x14ac:dyDescent="0.2">
      <c r="B92" s="940"/>
      <c r="C92" s="941"/>
      <c r="D92" s="941"/>
      <c r="E92" s="941"/>
      <c r="F92" s="941"/>
      <c r="G92" s="941"/>
      <c r="H92" s="941"/>
      <c r="I92" s="941"/>
      <c r="J92" s="941"/>
      <c r="K92" s="941"/>
      <c r="L92" s="941"/>
      <c r="M92" s="942"/>
      <c r="N92" s="131"/>
      <c r="O92" s="166"/>
      <c r="P92" s="166"/>
    </row>
    <row r="93" spans="2:16" x14ac:dyDescent="0.2">
      <c r="B93" s="940"/>
      <c r="C93" s="941"/>
      <c r="D93" s="941"/>
      <c r="E93" s="941"/>
      <c r="F93" s="941"/>
      <c r="G93" s="941"/>
      <c r="H93" s="941"/>
      <c r="I93" s="941"/>
      <c r="J93" s="941"/>
      <c r="K93" s="941"/>
      <c r="L93" s="941"/>
      <c r="M93" s="942"/>
      <c r="N93" s="131"/>
    </row>
    <row r="94" spans="2:16" x14ac:dyDescent="0.2">
      <c r="B94" s="139"/>
      <c r="M94" s="151"/>
      <c r="N94" s="131"/>
    </row>
    <row r="95" spans="2:16" x14ac:dyDescent="0.2">
      <c r="B95" s="139"/>
      <c r="M95" s="151"/>
      <c r="N95" s="131"/>
    </row>
    <row r="96" spans="2:16" x14ac:dyDescent="0.2">
      <c r="B96" s="139" t="s">
        <v>299</v>
      </c>
      <c r="M96" s="151"/>
      <c r="N96" s="131"/>
    </row>
    <row r="97" spans="2:16" x14ac:dyDescent="0.2">
      <c r="B97" s="139" t="s">
        <v>300</v>
      </c>
      <c r="F97" s="131"/>
      <c r="G97" s="131"/>
      <c r="H97" s="131"/>
      <c r="J97" s="131"/>
      <c r="K97" s="131"/>
      <c r="L97" s="131"/>
      <c r="M97" s="151"/>
      <c r="N97" s="131"/>
    </row>
    <row r="98" spans="2:16" x14ac:dyDescent="0.2">
      <c r="B98" s="139"/>
      <c r="J98" s="150"/>
      <c r="K98" s="85" t="s">
        <v>271</v>
      </c>
      <c r="L98" s="150"/>
      <c r="M98" s="151" t="s">
        <v>272</v>
      </c>
      <c r="N98" s="131"/>
    </row>
    <row r="99" spans="2:16" x14ac:dyDescent="0.2">
      <c r="B99" s="139"/>
      <c r="C99" s="85" t="s">
        <v>298</v>
      </c>
      <c r="M99" s="151"/>
      <c r="N99" s="131"/>
    </row>
    <row r="100" spans="2:16" x14ac:dyDescent="0.2">
      <c r="B100" s="940"/>
      <c r="C100" s="941"/>
      <c r="D100" s="941"/>
      <c r="E100" s="941"/>
      <c r="F100" s="941"/>
      <c r="G100" s="941"/>
      <c r="H100" s="941"/>
      <c r="I100" s="941"/>
      <c r="J100" s="941"/>
      <c r="K100" s="941"/>
      <c r="L100" s="941"/>
      <c r="M100" s="942"/>
      <c r="N100" s="131"/>
      <c r="O100" s="166"/>
      <c r="P100" s="166"/>
    </row>
    <row r="101" spans="2:16" hidden="1" x14ac:dyDescent="0.2">
      <c r="B101" s="940"/>
      <c r="C101" s="941"/>
      <c r="D101" s="941"/>
      <c r="E101" s="941"/>
      <c r="F101" s="941"/>
      <c r="G101" s="941"/>
      <c r="H101" s="941"/>
      <c r="I101" s="941"/>
      <c r="J101" s="941"/>
      <c r="K101" s="941"/>
      <c r="L101" s="941"/>
      <c r="M101" s="942"/>
      <c r="N101" s="131"/>
      <c r="O101" s="166"/>
      <c r="P101" s="166"/>
    </row>
    <row r="102" spans="2:16" x14ac:dyDescent="0.2">
      <c r="B102" s="940"/>
      <c r="C102" s="941"/>
      <c r="D102" s="941"/>
      <c r="E102" s="941"/>
      <c r="F102" s="941"/>
      <c r="G102" s="941"/>
      <c r="H102" s="941"/>
      <c r="I102" s="941"/>
      <c r="J102" s="941"/>
      <c r="K102" s="941"/>
      <c r="L102" s="941"/>
      <c r="M102" s="942"/>
      <c r="N102" s="131"/>
      <c r="O102" s="166"/>
      <c r="P102" s="166"/>
    </row>
    <row r="103" spans="2:16" x14ac:dyDescent="0.2">
      <c r="B103" s="940"/>
      <c r="C103" s="941"/>
      <c r="D103" s="941"/>
      <c r="E103" s="941"/>
      <c r="F103" s="941"/>
      <c r="G103" s="941"/>
      <c r="H103" s="941"/>
      <c r="I103" s="941"/>
      <c r="J103" s="941"/>
      <c r="K103" s="941"/>
      <c r="L103" s="941"/>
      <c r="M103" s="942"/>
      <c r="N103" s="131"/>
      <c r="O103" s="166"/>
      <c r="P103" s="166"/>
    </row>
    <row r="104" spans="2:16" x14ac:dyDescent="0.2">
      <c r="B104" s="940"/>
      <c r="C104" s="941"/>
      <c r="D104" s="941"/>
      <c r="E104" s="941"/>
      <c r="F104" s="941"/>
      <c r="G104" s="941"/>
      <c r="H104" s="941"/>
      <c r="I104" s="941"/>
      <c r="J104" s="941"/>
      <c r="K104" s="941"/>
      <c r="L104" s="941"/>
      <c r="M104" s="942"/>
      <c r="N104" s="131"/>
      <c r="O104" s="166"/>
      <c r="P104" s="166"/>
    </row>
    <row r="105" spans="2:16" ht="13.5" thickBot="1" x14ac:dyDescent="0.25">
      <c r="B105" s="943"/>
      <c r="C105" s="944"/>
      <c r="D105" s="944"/>
      <c r="E105" s="944"/>
      <c r="F105" s="944"/>
      <c r="G105" s="944"/>
      <c r="H105" s="944"/>
      <c r="I105" s="944"/>
      <c r="J105" s="944"/>
      <c r="K105" s="944"/>
      <c r="L105" s="944"/>
      <c r="M105" s="945"/>
      <c r="N105" s="131"/>
    </row>
    <row r="107" spans="2:16" hidden="1" x14ac:dyDescent="0.2"/>
    <row r="108" spans="2:16" hidden="1" x14ac:dyDescent="0.2"/>
    <row r="109" spans="2:16" hidden="1" x14ac:dyDescent="0.2"/>
    <row r="110" spans="2:16" hidden="1" x14ac:dyDescent="0.2"/>
    <row r="111" spans="2:16" hidden="1" x14ac:dyDescent="0.2"/>
    <row r="112" spans="2:16" hidden="1" x14ac:dyDescent="0.2"/>
    <row r="113" s="85" customFormat="1" hidden="1" x14ac:dyDescent="0.2"/>
    <row r="114" s="85" customFormat="1" hidden="1" x14ac:dyDescent="0.2"/>
    <row r="115" s="85" customFormat="1" hidden="1" x14ac:dyDescent="0.2"/>
    <row r="116" s="85" customFormat="1" hidden="1" x14ac:dyDescent="0.2"/>
    <row r="117" s="85" customFormat="1" hidden="1" x14ac:dyDescent="0.2"/>
    <row r="118" s="85" customFormat="1" hidden="1" x14ac:dyDescent="0.2"/>
    <row r="119" s="85" customFormat="1" hidden="1" x14ac:dyDescent="0.2"/>
    <row r="120" s="85" customFormat="1" hidden="1" x14ac:dyDescent="0.2"/>
    <row r="121" s="85" customFormat="1" hidden="1" x14ac:dyDescent="0.2"/>
    <row r="122" s="85" customFormat="1" hidden="1" x14ac:dyDescent="0.2"/>
    <row r="123" s="85" customFormat="1" hidden="1" x14ac:dyDescent="0.2"/>
    <row r="124" s="85" customFormat="1" hidden="1" x14ac:dyDescent="0.2"/>
    <row r="125" s="85" customFormat="1" hidden="1" x14ac:dyDescent="0.2"/>
    <row r="126" s="85" customFormat="1" hidden="1" x14ac:dyDescent="0.2"/>
    <row r="127" s="85" customFormat="1" hidden="1" x14ac:dyDescent="0.2"/>
    <row r="128" s="85" customFormat="1" hidden="1" x14ac:dyDescent="0.2"/>
    <row r="129" s="85" customFormat="1" hidden="1" x14ac:dyDescent="0.2"/>
    <row r="130" s="85" customFormat="1" hidden="1" x14ac:dyDescent="0.2"/>
    <row r="131" s="85" customFormat="1" hidden="1" x14ac:dyDescent="0.2"/>
    <row r="132" s="85" customFormat="1" hidden="1" x14ac:dyDescent="0.2"/>
    <row r="133" s="85" customFormat="1" hidden="1" x14ac:dyDescent="0.2"/>
    <row r="134" s="85" customFormat="1" hidden="1" x14ac:dyDescent="0.2"/>
    <row r="135" s="85" customFormat="1" hidden="1" x14ac:dyDescent="0.2"/>
    <row r="136" s="85" customFormat="1" hidden="1" x14ac:dyDescent="0.2"/>
    <row r="137" s="85" customFormat="1" hidden="1" x14ac:dyDescent="0.2"/>
    <row r="138" s="85" customFormat="1" hidden="1" x14ac:dyDescent="0.2"/>
    <row r="139" s="85" customFormat="1" hidden="1" x14ac:dyDescent="0.2"/>
    <row r="140" s="85" customFormat="1" hidden="1" x14ac:dyDescent="0.2"/>
    <row r="141" s="85" customFormat="1" hidden="1" x14ac:dyDescent="0.2"/>
    <row r="142" s="85" customFormat="1" hidden="1" x14ac:dyDescent="0.2"/>
    <row r="143" s="85" customFormat="1" hidden="1" x14ac:dyDescent="0.2"/>
    <row r="144" s="85" customFormat="1" hidden="1" x14ac:dyDescent="0.2"/>
    <row r="145" s="85" customFormat="1" hidden="1" x14ac:dyDescent="0.2"/>
    <row r="147" s="85" customFormat="1" hidden="1" x14ac:dyDescent="0.2"/>
    <row r="148" s="85" customFormat="1" hidden="1" x14ac:dyDescent="0.2"/>
    <row r="149" s="85" customFormat="1" hidden="1" x14ac:dyDescent="0.2"/>
    <row r="150" s="85" customFormat="1" hidden="1" x14ac:dyDescent="0.2"/>
    <row r="151" s="85" customFormat="1" hidden="1" x14ac:dyDescent="0.2"/>
    <row r="152" s="85" customFormat="1" hidden="1" x14ac:dyDescent="0.2"/>
    <row r="153" s="85" customFormat="1" hidden="1" x14ac:dyDescent="0.2"/>
    <row r="154" s="85" customFormat="1" hidden="1" x14ac:dyDescent="0.2"/>
    <row r="155" s="85" customFormat="1" hidden="1" x14ac:dyDescent="0.2"/>
    <row r="156" s="85" customFormat="1" hidden="1" x14ac:dyDescent="0.2"/>
    <row r="157" s="85" customFormat="1" hidden="1" x14ac:dyDescent="0.2"/>
  </sheetData>
  <sheetProtection algorithmName="SHA-512" hashValue="7SEgsA4oP7K6zY9VYihFTOKfdAk+JbhblroDBgNDiFfGREWCqzGRk7sqps7iCXkymwRoDRMF6oC0cj+oWsOjTw==" saltValue="5xQy4/KVqCa946fS2Tv5Tg==" spinCount="100000" sheet="1" objects="1" scenarios="1"/>
  <mergeCells count="50">
    <mergeCell ref="E50:M50"/>
    <mergeCell ref="J55:K55"/>
    <mergeCell ref="J56:K56"/>
    <mergeCell ref="E16:M16"/>
    <mergeCell ref="E13:M13"/>
    <mergeCell ref="E21:M21"/>
    <mergeCell ref="E53:H53"/>
    <mergeCell ref="E28:M28"/>
    <mergeCell ref="E30:M30"/>
    <mergeCell ref="E31:M31"/>
    <mergeCell ref="E32:M32"/>
    <mergeCell ref="J51:M51"/>
    <mergeCell ref="J52:K52"/>
    <mergeCell ref="L52:M52"/>
    <mergeCell ref="J53:K53"/>
    <mergeCell ref="L53:M53"/>
    <mergeCell ref="E5:M5"/>
    <mergeCell ref="E6:M6"/>
    <mergeCell ref="E7:M7"/>
    <mergeCell ref="E9:M9"/>
    <mergeCell ref="E8:M8"/>
    <mergeCell ref="E10:M10"/>
    <mergeCell ref="E19:M19"/>
    <mergeCell ref="E12:M12"/>
    <mergeCell ref="E29:M29"/>
    <mergeCell ref="E49:M49"/>
    <mergeCell ref="E25:M25"/>
    <mergeCell ref="E26:M26"/>
    <mergeCell ref="E15:M15"/>
    <mergeCell ref="E45:M45"/>
    <mergeCell ref="E46:M46"/>
    <mergeCell ref="E20:M20"/>
    <mergeCell ref="E22:M22"/>
    <mergeCell ref="E11:M11"/>
    <mergeCell ref="B75:M82"/>
    <mergeCell ref="B88:M93"/>
    <mergeCell ref="B100:M105"/>
    <mergeCell ref="B65:M70"/>
    <mergeCell ref="E23:M23"/>
    <mergeCell ref="E48:M48"/>
    <mergeCell ref="E52:H52"/>
    <mergeCell ref="E42:M42"/>
    <mergeCell ref="E43:M43"/>
    <mergeCell ref="L54:M54"/>
    <mergeCell ref="L55:M55"/>
    <mergeCell ref="L56:M56"/>
    <mergeCell ref="E56:H56"/>
    <mergeCell ref="E55:H55"/>
    <mergeCell ref="J54:K54"/>
    <mergeCell ref="E54:H54"/>
  </mergeCells>
  <phoneticPr fontId="6" type="noConversion"/>
  <printOptions horizontalCentered="1"/>
  <pageMargins left="0.5" right="0.5" top="0.5" bottom="0.5" header="0.5" footer="0.5"/>
  <pageSetup scale="87" fitToWidth="9" fitToHeight="9" orientation="portrait" horizontalDpi="300" verticalDpi="300" r:id="rId1"/>
  <headerFooter alignWithMargins="0"/>
  <rowBreaks count="1" manualBreakCount="1">
    <brk id="57" min="1"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3DBD4-52A3-4C77-A076-9BBB4B84820B}">
  <sheetPr>
    <tabColor theme="7" tint="0.79998168889431442"/>
  </sheetPr>
  <dimension ref="A1:K75"/>
  <sheetViews>
    <sheetView showGridLines="0" showZeros="0" view="pageBreakPreview" zoomScaleNormal="100" zoomScaleSheetLayoutView="100" workbookViewId="0">
      <selection activeCell="E66" sqref="E66:K66"/>
    </sheetView>
  </sheetViews>
  <sheetFormatPr defaultColWidth="9.140625" defaultRowHeight="12.75" x14ac:dyDescent="0.2"/>
  <cols>
    <col min="1" max="2" width="3.7109375" style="85" customWidth="1"/>
    <col min="3" max="11" width="9.140625" style="85" customWidth="1"/>
    <col min="12" max="12" width="3.7109375" style="85" customWidth="1"/>
    <col min="13" max="16" width="9.140625" style="85" customWidth="1"/>
    <col min="17" max="16384" width="9.140625" style="85"/>
  </cols>
  <sheetData>
    <row r="1" spans="1:11" x14ac:dyDescent="0.2">
      <c r="A1" s="85" t="s">
        <v>974</v>
      </c>
    </row>
    <row r="2" spans="1:11" ht="15" x14ac:dyDescent="0.2">
      <c r="G2" s="705" t="s">
        <v>1080</v>
      </c>
    </row>
    <row r="3" spans="1:11" ht="15" x14ac:dyDescent="0.2">
      <c r="G3" s="705" t="s">
        <v>1104</v>
      </c>
    </row>
    <row r="4" spans="1:11" x14ac:dyDescent="0.2">
      <c r="G4" s="706"/>
    </row>
    <row r="5" spans="1:11" x14ac:dyDescent="0.2">
      <c r="D5" s="117" t="s">
        <v>263</v>
      </c>
      <c r="E5" s="85">
        <f>'Proj Info'!F6</f>
        <v>0</v>
      </c>
      <c r="G5" s="706"/>
    </row>
    <row r="7" spans="1:11" x14ac:dyDescent="0.2">
      <c r="C7" s="1124" t="s">
        <v>1344</v>
      </c>
      <c r="D7" s="1124"/>
      <c r="E7" s="1124"/>
      <c r="F7" s="1124"/>
      <c r="G7" s="1124"/>
      <c r="H7" s="1124"/>
      <c r="I7" s="1124"/>
      <c r="J7" s="1124"/>
      <c r="K7" s="1124"/>
    </row>
    <row r="8" spans="1:11" x14ac:dyDescent="0.2">
      <c r="C8" s="1124"/>
      <c r="D8" s="1124"/>
      <c r="E8" s="1124"/>
      <c r="F8" s="1124"/>
      <c r="G8" s="1124"/>
      <c r="H8" s="1124"/>
      <c r="I8" s="1124"/>
      <c r="J8" s="1124"/>
      <c r="K8" s="1124"/>
    </row>
    <row r="9" spans="1:11" x14ac:dyDescent="0.2">
      <c r="C9" s="1124"/>
      <c r="D9" s="1124"/>
      <c r="E9" s="1124"/>
      <c r="F9" s="1124"/>
      <c r="G9" s="1124"/>
      <c r="H9" s="1124"/>
      <c r="I9" s="1124"/>
      <c r="J9" s="1124"/>
      <c r="K9" s="1124"/>
    </row>
    <row r="11" spans="1:11" x14ac:dyDescent="0.2">
      <c r="C11" s="1124" t="s">
        <v>1345</v>
      </c>
      <c r="D11" s="1124"/>
      <c r="E11" s="1124"/>
      <c r="F11" s="1124"/>
      <c r="G11" s="1124"/>
      <c r="H11" s="1124"/>
      <c r="I11" s="1124"/>
      <c r="J11" s="1124"/>
      <c r="K11" s="1124"/>
    </row>
    <row r="12" spans="1:11" x14ac:dyDescent="0.2">
      <c r="C12" s="1124"/>
      <c r="D12" s="1124"/>
      <c r="E12" s="1124"/>
      <c r="F12" s="1124"/>
      <c r="G12" s="1124"/>
      <c r="H12" s="1124"/>
      <c r="I12" s="1124"/>
      <c r="J12" s="1124"/>
      <c r="K12" s="1124"/>
    </row>
    <row r="13" spans="1:11" x14ac:dyDescent="0.2">
      <c r="C13" s="1124"/>
      <c r="D13" s="1124"/>
      <c r="E13" s="1124"/>
      <c r="F13" s="1124"/>
      <c r="G13" s="1124"/>
      <c r="H13" s="1124"/>
      <c r="I13" s="1124"/>
      <c r="J13" s="1124"/>
      <c r="K13" s="1124"/>
    </row>
    <row r="14" spans="1:11" x14ac:dyDescent="0.2">
      <c r="C14" s="1124"/>
      <c r="D14" s="1124"/>
      <c r="E14" s="1124"/>
      <c r="F14" s="1124"/>
      <c r="G14" s="1124"/>
      <c r="H14" s="1124"/>
      <c r="I14" s="1124"/>
      <c r="J14" s="1124"/>
      <c r="K14" s="1124"/>
    </row>
    <row r="16" spans="1:11" x14ac:dyDescent="0.2">
      <c r="C16" s="1124" t="s">
        <v>1346</v>
      </c>
      <c r="D16" s="1124"/>
      <c r="E16" s="1124"/>
      <c r="F16" s="1124"/>
      <c r="G16" s="1124"/>
      <c r="H16" s="1124"/>
      <c r="I16" s="1124"/>
      <c r="J16" s="1124"/>
      <c r="K16" s="1124"/>
    </row>
    <row r="17" spans="3:11" x14ac:dyDescent="0.2">
      <c r="C17" s="1124"/>
      <c r="D17" s="1124"/>
      <c r="E17" s="1124"/>
      <c r="F17" s="1124"/>
      <c r="G17" s="1124"/>
      <c r="H17" s="1124"/>
      <c r="I17" s="1124"/>
      <c r="J17" s="1124"/>
      <c r="K17" s="1124"/>
    </row>
    <row r="18" spans="3:11" x14ac:dyDescent="0.2">
      <c r="C18" s="1124"/>
      <c r="D18" s="1124"/>
      <c r="E18" s="1124"/>
      <c r="F18" s="1124"/>
      <c r="G18" s="1124"/>
      <c r="H18" s="1124"/>
      <c r="I18" s="1124"/>
      <c r="J18" s="1124"/>
      <c r="K18" s="1124"/>
    </row>
    <row r="19" spans="3:11" x14ac:dyDescent="0.2">
      <c r="C19" s="1124"/>
      <c r="D19" s="1124"/>
      <c r="E19" s="1124"/>
      <c r="F19" s="1124"/>
      <c r="G19" s="1124"/>
      <c r="H19" s="1124"/>
      <c r="I19" s="1124"/>
      <c r="J19" s="1124"/>
      <c r="K19" s="1124"/>
    </row>
    <row r="20" spans="3:11" x14ac:dyDescent="0.2">
      <c r="C20" s="1124"/>
      <c r="D20" s="1124"/>
      <c r="E20" s="1124"/>
      <c r="F20" s="1124"/>
      <c r="G20" s="1124"/>
      <c r="H20" s="1124"/>
      <c r="I20" s="1124"/>
      <c r="J20" s="1124"/>
      <c r="K20" s="1124"/>
    </row>
    <row r="22" spans="3:11" x14ac:dyDescent="0.2">
      <c r="C22" s="1124" t="s">
        <v>1347</v>
      </c>
      <c r="D22" s="1124"/>
      <c r="E22" s="1124"/>
      <c r="F22" s="1124"/>
      <c r="G22" s="1124"/>
      <c r="H22" s="1124"/>
      <c r="I22" s="1124"/>
      <c r="J22" s="1124"/>
      <c r="K22" s="1124"/>
    </row>
    <row r="23" spans="3:11" x14ac:dyDescent="0.2">
      <c r="C23" s="1124"/>
      <c r="D23" s="1124"/>
      <c r="E23" s="1124"/>
      <c r="F23" s="1124"/>
      <c r="G23" s="1124"/>
      <c r="H23" s="1124"/>
      <c r="I23" s="1124"/>
      <c r="J23" s="1124"/>
      <c r="K23" s="1124"/>
    </row>
    <row r="24" spans="3:11" x14ac:dyDescent="0.2">
      <c r="C24" s="1124"/>
      <c r="D24" s="1124"/>
      <c r="E24" s="1124"/>
      <c r="F24" s="1124"/>
      <c r="G24" s="1124"/>
      <c r="H24" s="1124"/>
      <c r="I24" s="1124"/>
      <c r="J24" s="1124"/>
      <c r="K24" s="1124"/>
    </row>
    <row r="25" spans="3:11" x14ac:dyDescent="0.2">
      <c r="C25" s="1124"/>
      <c r="D25" s="1124"/>
      <c r="E25" s="1124"/>
      <c r="F25" s="1124"/>
      <c r="G25" s="1124"/>
      <c r="H25" s="1124"/>
      <c r="I25" s="1124"/>
      <c r="J25" s="1124"/>
      <c r="K25" s="1124"/>
    </row>
    <row r="26" spans="3:11" x14ac:dyDescent="0.2">
      <c r="C26" s="1124"/>
      <c r="D26" s="1124"/>
      <c r="E26" s="1124"/>
      <c r="F26" s="1124"/>
      <c r="G26" s="1124"/>
      <c r="H26" s="1124"/>
      <c r="I26" s="1124"/>
      <c r="J26" s="1124"/>
      <c r="K26" s="1124"/>
    </row>
    <row r="27" spans="3:11" x14ac:dyDescent="0.2">
      <c r="C27" s="1124"/>
      <c r="D27" s="1124"/>
      <c r="E27" s="1124"/>
      <c r="F27" s="1124"/>
      <c r="G27" s="1124"/>
      <c r="H27" s="1124"/>
      <c r="I27" s="1124"/>
      <c r="J27" s="1124"/>
      <c r="K27" s="1124"/>
    </row>
    <row r="28" spans="3:11" x14ac:dyDescent="0.2">
      <c r="C28" s="1124"/>
      <c r="D28" s="1124"/>
      <c r="E28" s="1124"/>
      <c r="F28" s="1124"/>
      <c r="G28" s="1124"/>
      <c r="H28" s="1124"/>
      <c r="I28" s="1124"/>
      <c r="J28" s="1124"/>
      <c r="K28" s="1124"/>
    </row>
    <row r="29" spans="3:11" x14ac:dyDescent="0.2">
      <c r="C29" s="1124"/>
      <c r="D29" s="1124"/>
      <c r="E29" s="1124"/>
      <c r="F29" s="1124"/>
      <c r="G29" s="1124"/>
      <c r="H29" s="1124"/>
      <c r="I29" s="1124"/>
      <c r="J29" s="1124"/>
      <c r="K29" s="1124"/>
    </row>
    <row r="31" spans="3:11" x14ac:dyDescent="0.2">
      <c r="C31" s="1124" t="s">
        <v>1081</v>
      </c>
      <c r="D31" s="1124"/>
      <c r="E31" s="1124"/>
      <c r="F31" s="1124"/>
      <c r="G31" s="1124"/>
      <c r="H31" s="1124"/>
      <c r="I31" s="1124"/>
      <c r="J31" s="1124"/>
      <c r="K31" s="1124"/>
    </row>
    <row r="32" spans="3:11" x14ac:dyDescent="0.2">
      <c r="C32" s="1124"/>
      <c r="D32" s="1124"/>
      <c r="E32" s="1124"/>
      <c r="F32" s="1124"/>
      <c r="G32" s="1124"/>
      <c r="H32" s="1124"/>
      <c r="I32" s="1124"/>
      <c r="J32" s="1124"/>
      <c r="K32" s="1124"/>
    </row>
    <row r="33" spans="3:11" x14ac:dyDescent="0.2">
      <c r="C33" s="1124"/>
      <c r="D33" s="1124"/>
      <c r="E33" s="1124"/>
      <c r="F33" s="1124"/>
      <c r="G33" s="1124"/>
      <c r="H33" s="1124"/>
      <c r="I33" s="1124"/>
      <c r="J33" s="1124"/>
      <c r="K33" s="1124"/>
    </row>
    <row r="34" spans="3:11" x14ac:dyDescent="0.2">
      <c r="C34" s="1124"/>
      <c r="D34" s="1124"/>
      <c r="E34" s="1124"/>
      <c r="F34" s="1124"/>
      <c r="G34" s="1124"/>
      <c r="H34" s="1124"/>
      <c r="I34" s="1124"/>
      <c r="J34" s="1124"/>
      <c r="K34" s="1124"/>
    </row>
    <row r="35" spans="3:11" x14ac:dyDescent="0.2">
      <c r="C35" s="1124"/>
      <c r="D35" s="1124"/>
      <c r="E35" s="1124"/>
      <c r="F35" s="1124"/>
      <c r="G35" s="1124"/>
      <c r="H35" s="1124"/>
      <c r="I35" s="1124"/>
      <c r="J35" s="1124"/>
      <c r="K35" s="1124"/>
    </row>
    <row r="36" spans="3:11" x14ac:dyDescent="0.2">
      <c r="C36" s="1124"/>
      <c r="D36" s="1124"/>
      <c r="E36" s="1124"/>
      <c r="F36" s="1124"/>
      <c r="G36" s="1124"/>
      <c r="H36" s="1124"/>
      <c r="I36" s="1124"/>
      <c r="J36" s="1124"/>
      <c r="K36" s="1124"/>
    </row>
    <row r="38" spans="3:11" x14ac:dyDescent="0.2">
      <c r="C38" s="1124" t="s">
        <v>1348</v>
      </c>
      <c r="D38" s="1124"/>
      <c r="E38" s="1124"/>
      <c r="F38" s="1124"/>
      <c r="G38" s="1124"/>
      <c r="H38" s="1124"/>
      <c r="I38" s="1124"/>
      <c r="J38" s="1124"/>
      <c r="K38" s="1124"/>
    </row>
    <row r="39" spans="3:11" x14ac:dyDescent="0.2">
      <c r="C39" s="1124"/>
      <c r="D39" s="1124"/>
      <c r="E39" s="1124"/>
      <c r="F39" s="1124"/>
      <c r="G39" s="1124"/>
      <c r="H39" s="1124"/>
      <c r="I39" s="1124"/>
      <c r="J39" s="1124"/>
      <c r="K39" s="1124"/>
    </row>
    <row r="40" spans="3:11" x14ac:dyDescent="0.2">
      <c r="C40" s="1124"/>
      <c r="D40" s="1124"/>
      <c r="E40" s="1124"/>
      <c r="F40" s="1124"/>
      <c r="G40" s="1124"/>
      <c r="H40" s="1124"/>
      <c r="I40" s="1124"/>
      <c r="J40" s="1124"/>
      <c r="K40" s="1124"/>
    </row>
    <row r="41" spans="3:11" x14ac:dyDescent="0.2">
      <c r="C41" s="1124"/>
      <c r="D41" s="1124"/>
      <c r="E41" s="1124"/>
      <c r="F41" s="1124"/>
      <c r="G41" s="1124"/>
      <c r="H41" s="1124"/>
      <c r="I41" s="1124"/>
      <c r="J41" s="1124"/>
      <c r="K41" s="1124"/>
    </row>
    <row r="42" spans="3:11" x14ac:dyDescent="0.2">
      <c r="C42" s="1124"/>
      <c r="D42" s="1124"/>
      <c r="E42" s="1124"/>
      <c r="F42" s="1124"/>
      <c r="G42" s="1124"/>
      <c r="H42" s="1124"/>
      <c r="I42" s="1124"/>
      <c r="J42" s="1124"/>
      <c r="K42" s="1124"/>
    </row>
    <row r="44" spans="3:11" x14ac:dyDescent="0.2">
      <c r="C44" s="1124" t="s">
        <v>1349</v>
      </c>
      <c r="D44" s="1124"/>
      <c r="E44" s="1124"/>
      <c r="F44" s="1124"/>
      <c r="G44" s="1124"/>
      <c r="H44" s="1124"/>
      <c r="I44" s="1124"/>
      <c r="J44" s="1124"/>
      <c r="K44" s="1124"/>
    </row>
    <row r="45" spans="3:11" x14ac:dyDescent="0.2">
      <c r="C45" s="1124"/>
      <c r="D45" s="1124"/>
      <c r="E45" s="1124"/>
      <c r="F45" s="1124"/>
      <c r="G45" s="1124"/>
      <c r="H45" s="1124"/>
      <c r="I45" s="1124"/>
      <c r="J45" s="1124"/>
      <c r="K45" s="1124"/>
    </row>
    <row r="46" spans="3:11" x14ac:dyDescent="0.2">
      <c r="C46" s="1124"/>
      <c r="D46" s="1124"/>
      <c r="E46" s="1124"/>
      <c r="F46" s="1124"/>
      <c r="G46" s="1124"/>
      <c r="H46" s="1124"/>
      <c r="I46" s="1124"/>
      <c r="J46" s="1124"/>
      <c r="K46" s="1124"/>
    </row>
    <row r="47" spans="3:11" x14ac:dyDescent="0.2">
      <c r="C47" s="1124"/>
      <c r="D47" s="1124"/>
      <c r="E47" s="1124"/>
      <c r="F47" s="1124"/>
      <c r="G47" s="1124"/>
      <c r="H47" s="1124"/>
      <c r="I47" s="1124"/>
      <c r="J47" s="1124"/>
      <c r="K47" s="1124"/>
    </row>
    <row r="49" spans="3:11" x14ac:dyDescent="0.2">
      <c r="C49" s="85" t="s">
        <v>1082</v>
      </c>
    </row>
    <row r="51" spans="3:11" x14ac:dyDescent="0.2">
      <c r="C51" s="1124" t="s">
        <v>1083</v>
      </c>
      <c r="D51" s="1124"/>
      <c r="E51" s="1124"/>
      <c r="F51" s="1124"/>
      <c r="G51" s="1124"/>
      <c r="H51" s="1124"/>
      <c r="I51" s="1124"/>
      <c r="J51" s="1124"/>
      <c r="K51" s="1124"/>
    </row>
    <row r="52" spans="3:11" x14ac:dyDescent="0.2">
      <c r="C52" s="1124"/>
      <c r="D52" s="1124"/>
      <c r="E52" s="1124"/>
      <c r="F52" s="1124"/>
      <c r="G52" s="1124"/>
      <c r="H52" s="1124"/>
      <c r="I52" s="1124"/>
      <c r="J52" s="1124"/>
      <c r="K52" s="1124"/>
    </row>
    <row r="54" spans="3:11" x14ac:dyDescent="0.2">
      <c r="C54" s="1124" t="s">
        <v>1350</v>
      </c>
      <c r="D54" s="1124"/>
      <c r="E54" s="1124"/>
      <c r="F54" s="1124"/>
      <c r="G54" s="1124"/>
      <c r="H54" s="1124"/>
      <c r="I54" s="1124"/>
      <c r="J54" s="1124"/>
      <c r="K54" s="1124"/>
    </row>
    <row r="55" spans="3:11" x14ac:dyDescent="0.2">
      <c r="C55" s="1124"/>
      <c r="D55" s="1124"/>
      <c r="E55" s="1124"/>
      <c r="F55" s="1124"/>
      <c r="G55" s="1124"/>
      <c r="H55" s="1124"/>
      <c r="I55" s="1124"/>
      <c r="J55" s="1124"/>
      <c r="K55" s="1124"/>
    </row>
    <row r="56" spans="3:11" x14ac:dyDescent="0.2">
      <c r="C56" s="1124"/>
      <c r="D56" s="1124"/>
      <c r="E56" s="1124"/>
      <c r="F56" s="1124"/>
      <c r="G56" s="1124"/>
      <c r="H56" s="1124"/>
      <c r="I56" s="1124"/>
      <c r="J56" s="1124"/>
      <c r="K56" s="1124"/>
    </row>
    <row r="57" spans="3:11" x14ac:dyDescent="0.2">
      <c r="C57" s="1124"/>
      <c r="D57" s="1124"/>
      <c r="E57" s="1124"/>
      <c r="F57" s="1124"/>
      <c r="G57" s="1124"/>
      <c r="H57" s="1124"/>
      <c r="I57" s="1124"/>
      <c r="J57" s="1124"/>
      <c r="K57" s="1124"/>
    </row>
    <row r="59" spans="3:11" x14ac:dyDescent="0.2">
      <c r="C59" s="1124" t="s">
        <v>1084</v>
      </c>
      <c r="D59" s="1124"/>
      <c r="E59" s="1124"/>
      <c r="F59" s="1124"/>
      <c r="G59" s="1124"/>
      <c r="H59" s="1124"/>
      <c r="I59" s="1124"/>
      <c r="J59" s="1124"/>
      <c r="K59" s="1124"/>
    </row>
    <row r="60" spans="3:11" x14ac:dyDescent="0.2">
      <c r="C60" s="1124"/>
      <c r="D60" s="1124"/>
      <c r="E60" s="1124"/>
      <c r="F60" s="1124"/>
      <c r="G60" s="1124"/>
      <c r="H60" s="1124"/>
      <c r="I60" s="1124"/>
      <c r="J60" s="1124"/>
      <c r="K60" s="1124"/>
    </row>
    <row r="61" spans="3:11" x14ac:dyDescent="0.2">
      <c r="D61" s="94" t="s">
        <v>1085</v>
      </c>
    </row>
    <row r="63" spans="3:11" x14ac:dyDescent="0.2">
      <c r="D63" s="122" t="s">
        <v>263</v>
      </c>
      <c r="E63" s="113">
        <f>'Proj Info'!F6</f>
        <v>0</v>
      </c>
    </row>
    <row r="64" spans="3:11" x14ac:dyDescent="0.2">
      <c r="D64" s="122" t="s">
        <v>1086</v>
      </c>
      <c r="E64" s="113">
        <f>Applicant!E15</f>
        <v>0</v>
      </c>
    </row>
    <row r="65" spans="4:11" x14ac:dyDescent="0.2">
      <c r="D65" s="92"/>
    </row>
    <row r="66" spans="4:11" x14ac:dyDescent="0.2">
      <c r="D66" s="122" t="s">
        <v>991</v>
      </c>
      <c r="E66" s="1125"/>
      <c r="F66" s="1125"/>
      <c r="G66" s="1125"/>
      <c r="H66" s="1125"/>
      <c r="I66" s="1125"/>
      <c r="J66" s="1125"/>
      <c r="K66" s="1125"/>
    </row>
    <row r="67" spans="4:11" x14ac:dyDescent="0.2">
      <c r="D67" s="122" t="s">
        <v>1089</v>
      </c>
      <c r="E67" s="1126"/>
      <c r="F67" s="1126"/>
      <c r="G67" s="1126"/>
      <c r="H67" s="1126"/>
      <c r="I67" s="1126"/>
      <c r="J67" s="1126"/>
      <c r="K67" s="1126"/>
    </row>
    <row r="68" spans="4:11" x14ac:dyDescent="0.2">
      <c r="D68" s="122" t="s">
        <v>1087</v>
      </c>
      <c r="E68" s="1126"/>
      <c r="F68" s="1126"/>
      <c r="G68" s="1126"/>
      <c r="H68" s="1126"/>
      <c r="I68" s="1126"/>
      <c r="J68" s="1126"/>
      <c r="K68" s="1126"/>
    </row>
    <row r="69" spans="4:11" x14ac:dyDescent="0.2">
      <c r="D69" s="122"/>
    </row>
    <row r="70" spans="4:11" x14ac:dyDescent="0.2">
      <c r="D70" s="122"/>
    </row>
    <row r="71" spans="4:11" x14ac:dyDescent="0.2">
      <c r="D71" s="122"/>
    </row>
    <row r="72" spans="4:11" x14ac:dyDescent="0.2">
      <c r="D72" s="122"/>
    </row>
    <row r="73" spans="4:11" x14ac:dyDescent="0.2">
      <c r="D73" s="122"/>
    </row>
    <row r="74" spans="4:11" x14ac:dyDescent="0.2">
      <c r="D74" s="122"/>
    </row>
    <row r="75" spans="4:11" ht="13.5" thickBot="1" x14ac:dyDescent="0.25">
      <c r="D75" s="122" t="s">
        <v>1088</v>
      </c>
      <c r="E75" s="1000"/>
      <c r="F75" s="1000"/>
      <c r="G75" s="1000"/>
      <c r="H75" s="1000"/>
      <c r="I75" s="1000"/>
      <c r="J75" s="1000"/>
      <c r="K75" s="1000"/>
    </row>
  </sheetData>
  <sheetProtection algorithmName="SHA-512" hashValue="FXG1TNpsywC3ZzhL0KhB8BDDT4WisJRb2BzkwqCOkOEyAuq5kJ8CEKDiztQ1SiSvbQzdLtml4MhYhzOigWxojw==" saltValue="Q6BAp7g70sQZhLZ/w5HpNw==" spinCount="100000" sheet="1" objects="1" scenarios="1"/>
  <mergeCells count="14">
    <mergeCell ref="C38:K42"/>
    <mergeCell ref="C7:K9"/>
    <mergeCell ref="C11:K14"/>
    <mergeCell ref="C16:K20"/>
    <mergeCell ref="C22:K29"/>
    <mergeCell ref="C31:K36"/>
    <mergeCell ref="C44:K47"/>
    <mergeCell ref="C51:K52"/>
    <mergeCell ref="C54:K57"/>
    <mergeCell ref="C59:K60"/>
    <mergeCell ref="E75:K75"/>
    <mergeCell ref="E66:K66"/>
    <mergeCell ref="E67:K67"/>
    <mergeCell ref="E68:K68"/>
  </mergeCells>
  <hyperlinks>
    <hyperlink ref="D61" r:id="rId1" display="mailto:dochdmf@mt.gov" xr:uid="{D122EB01-E78D-42DD-8EBF-BB6E33F3F0F4}"/>
  </hyperlinks>
  <pageMargins left="0.7" right="0.7" top="0.75" bottom="0.75" header="0.3" footer="0.3"/>
  <pageSetup orientation="portrait" r:id="rId2"/>
  <rowBreaks count="1" manualBreakCount="1">
    <brk id="49" min="1" max="11" man="1"/>
  </rowBreak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536B5-6179-4A20-92BE-C66DBACC046F}">
  <sheetPr>
    <tabColor theme="7" tint="0.79998168889431442"/>
  </sheetPr>
  <dimension ref="A1:K104"/>
  <sheetViews>
    <sheetView showGridLines="0" showZeros="0" view="pageBreakPreview" zoomScaleNormal="100" zoomScaleSheetLayoutView="100" workbookViewId="0">
      <selection activeCell="E16" sqref="E16:K16"/>
    </sheetView>
  </sheetViews>
  <sheetFormatPr defaultColWidth="9.140625" defaultRowHeight="12.75" x14ac:dyDescent="0.2"/>
  <cols>
    <col min="1" max="2" width="3.7109375" style="85" customWidth="1"/>
    <col min="3" max="11" width="9.140625" style="85" customWidth="1"/>
    <col min="12" max="12" width="3.7109375" style="85" customWidth="1"/>
    <col min="13" max="13" width="9.140625" style="85" customWidth="1"/>
    <col min="14" max="16384" width="9.140625" style="85"/>
  </cols>
  <sheetData>
    <row r="1" spans="1:11" x14ac:dyDescent="0.2">
      <c r="A1" s="85" t="s">
        <v>1111</v>
      </c>
    </row>
    <row r="2" spans="1:11" ht="15" x14ac:dyDescent="0.2">
      <c r="G2" s="705" t="s">
        <v>1090</v>
      </c>
    </row>
    <row r="3" spans="1:11" ht="15" x14ac:dyDescent="0.2">
      <c r="G3" s="705" t="s">
        <v>1091</v>
      </c>
    </row>
    <row r="4" spans="1:11" x14ac:dyDescent="0.2">
      <c r="G4" s="706"/>
    </row>
    <row r="5" spans="1:11" x14ac:dyDescent="0.2">
      <c r="D5" s="117" t="s">
        <v>263</v>
      </c>
      <c r="E5" s="85">
        <f>'Proj Info'!F6</f>
        <v>0</v>
      </c>
      <c r="G5" s="706"/>
    </row>
    <row r="7" spans="1:11" ht="15" customHeight="1" x14ac:dyDescent="0.2">
      <c r="C7" s="1124" t="s">
        <v>1549</v>
      </c>
      <c r="D7" s="1124"/>
      <c r="E7" s="1124"/>
      <c r="F7" s="1124"/>
      <c r="G7" s="1124"/>
      <c r="H7" s="1124"/>
      <c r="I7" s="1124"/>
      <c r="J7" s="1124"/>
      <c r="K7" s="1124"/>
    </row>
    <row r="8" spans="1:11" x14ac:dyDescent="0.2">
      <c r="C8" s="1124"/>
      <c r="D8" s="1124"/>
      <c r="E8" s="1124"/>
      <c r="F8" s="1124"/>
      <c r="G8" s="1124"/>
      <c r="H8" s="1124"/>
      <c r="I8" s="1124"/>
      <c r="J8" s="1124"/>
      <c r="K8" s="1124"/>
    </row>
    <row r="10" spans="1:11" ht="15" customHeight="1" x14ac:dyDescent="0.2">
      <c r="C10" s="1124" t="s">
        <v>1351</v>
      </c>
      <c r="D10" s="1124"/>
      <c r="E10" s="1124"/>
      <c r="F10" s="1124"/>
      <c r="G10" s="1124"/>
      <c r="H10" s="1124"/>
      <c r="I10" s="1124"/>
      <c r="J10" s="1124"/>
      <c r="K10" s="1124"/>
    </row>
    <row r="11" spans="1:11" x14ac:dyDescent="0.2">
      <c r="C11" s="1124"/>
      <c r="D11" s="1124"/>
      <c r="E11" s="1124"/>
      <c r="F11" s="1124"/>
      <c r="G11" s="1124"/>
      <c r="H11" s="1124"/>
      <c r="I11" s="1124"/>
      <c r="J11" s="1124"/>
      <c r="K11" s="1124"/>
    </row>
    <row r="12" spans="1:11" x14ac:dyDescent="0.2">
      <c r="C12" s="1124"/>
      <c r="D12" s="1124"/>
      <c r="E12" s="1124"/>
      <c r="F12" s="1124"/>
      <c r="G12" s="1124"/>
      <c r="H12" s="1124"/>
      <c r="I12" s="1124"/>
      <c r="J12" s="1124"/>
      <c r="K12" s="1124"/>
    </row>
    <row r="14" spans="1:11" x14ac:dyDescent="0.2">
      <c r="C14" s="708" t="s">
        <v>291</v>
      </c>
    </row>
    <row r="15" spans="1:11" x14ac:dyDescent="0.2">
      <c r="D15" s="122" t="s">
        <v>1092</v>
      </c>
      <c r="E15" s="113">
        <f>Applicant!E5</f>
        <v>0</v>
      </c>
    </row>
    <row r="16" spans="1:11" x14ac:dyDescent="0.2">
      <c r="D16" s="122" t="s">
        <v>991</v>
      </c>
      <c r="E16" s="1125"/>
      <c r="F16" s="1125"/>
      <c r="G16" s="1125"/>
      <c r="H16" s="1125"/>
      <c r="I16" s="1125"/>
      <c r="J16" s="1125"/>
      <c r="K16" s="1125"/>
    </row>
    <row r="17" spans="3:11" x14ac:dyDescent="0.2">
      <c r="D17" s="122" t="s">
        <v>1089</v>
      </c>
      <c r="E17" s="1126"/>
      <c r="F17" s="1126"/>
      <c r="G17" s="1126"/>
      <c r="H17" s="1126"/>
      <c r="I17" s="1126"/>
      <c r="J17" s="1126"/>
      <c r="K17" s="1126"/>
    </row>
    <row r="18" spans="3:11" x14ac:dyDescent="0.2">
      <c r="D18" s="122" t="s">
        <v>1087</v>
      </c>
      <c r="E18" s="1126"/>
      <c r="F18" s="1126"/>
      <c r="G18" s="1126"/>
      <c r="H18" s="1126"/>
      <c r="I18" s="1126"/>
      <c r="J18" s="1126"/>
      <c r="K18" s="1126"/>
    </row>
    <row r="19" spans="3:11" x14ac:dyDescent="0.2">
      <c r="D19" s="122"/>
    </row>
    <row r="20" spans="3:11" x14ac:dyDescent="0.2">
      <c r="D20" s="122"/>
    </row>
    <row r="21" spans="3:11" ht="13.5" thickBot="1" x14ac:dyDescent="0.25">
      <c r="D21" s="122" t="s">
        <v>1088</v>
      </c>
      <c r="E21" s="1000"/>
      <c r="F21" s="1000"/>
      <c r="G21" s="1000"/>
      <c r="H21" s="1000"/>
      <c r="I21" s="1000"/>
      <c r="J21" s="1000"/>
      <c r="K21" s="1000"/>
    </row>
    <row r="23" spans="3:11" x14ac:dyDescent="0.2">
      <c r="C23" s="708" t="s">
        <v>1266</v>
      </c>
    </row>
    <row r="24" spans="3:11" x14ac:dyDescent="0.2">
      <c r="D24" s="122" t="s">
        <v>1092</v>
      </c>
      <c r="E24" s="113">
        <f>Applicant!E25</f>
        <v>0</v>
      </c>
    </row>
    <row r="25" spans="3:11" x14ac:dyDescent="0.2">
      <c r="D25" s="122" t="s">
        <v>991</v>
      </c>
      <c r="E25" s="1125"/>
      <c r="F25" s="1125"/>
      <c r="G25" s="1125"/>
      <c r="H25" s="1125"/>
      <c r="I25" s="1125"/>
      <c r="J25" s="1125"/>
      <c r="K25" s="1125"/>
    </row>
    <row r="26" spans="3:11" x14ac:dyDescent="0.2">
      <c r="D26" s="122" t="s">
        <v>1089</v>
      </c>
      <c r="E26" s="1126"/>
      <c r="F26" s="1126"/>
      <c r="G26" s="1126"/>
      <c r="H26" s="1126"/>
      <c r="I26" s="1126"/>
      <c r="J26" s="1126"/>
      <c r="K26" s="1126"/>
    </row>
    <row r="27" spans="3:11" x14ac:dyDescent="0.2">
      <c r="D27" s="122" t="s">
        <v>1087</v>
      </c>
      <c r="E27" s="1126"/>
      <c r="F27" s="1126"/>
      <c r="G27" s="1126"/>
      <c r="H27" s="1126"/>
      <c r="I27" s="1126"/>
      <c r="J27" s="1126"/>
      <c r="K27" s="1126"/>
    </row>
    <row r="28" spans="3:11" x14ac:dyDescent="0.2">
      <c r="D28" s="122"/>
    </row>
    <row r="29" spans="3:11" x14ac:dyDescent="0.2">
      <c r="D29" s="122"/>
    </row>
    <row r="30" spans="3:11" ht="13.5" thickBot="1" x14ac:dyDescent="0.25">
      <c r="D30" s="122" t="s">
        <v>1088</v>
      </c>
      <c r="E30" s="1000"/>
      <c r="F30" s="1000"/>
      <c r="G30" s="1000"/>
      <c r="H30" s="1000"/>
      <c r="I30" s="1000"/>
      <c r="J30" s="1000"/>
      <c r="K30" s="1000"/>
    </row>
    <row r="32" spans="3:11" x14ac:dyDescent="0.2">
      <c r="C32" s="708" t="s">
        <v>801</v>
      </c>
    </row>
    <row r="33" spans="3:11" x14ac:dyDescent="0.2">
      <c r="D33" s="122" t="s">
        <v>1092</v>
      </c>
      <c r="E33" s="113">
        <f>Applicant!E42</f>
        <v>0</v>
      </c>
    </row>
    <row r="34" spans="3:11" x14ac:dyDescent="0.2">
      <c r="D34" s="122" t="s">
        <v>991</v>
      </c>
      <c r="E34" s="1125"/>
      <c r="F34" s="1125"/>
      <c r="G34" s="1125"/>
      <c r="H34" s="1125"/>
      <c r="I34" s="1125"/>
      <c r="J34" s="1125"/>
      <c r="K34" s="1125"/>
    </row>
    <row r="35" spans="3:11" x14ac:dyDescent="0.2">
      <c r="D35" s="122" t="s">
        <v>1089</v>
      </c>
      <c r="E35" s="1126"/>
      <c r="F35" s="1126"/>
      <c r="G35" s="1126"/>
      <c r="H35" s="1126"/>
      <c r="I35" s="1126"/>
      <c r="J35" s="1126"/>
      <c r="K35" s="1126"/>
    </row>
    <row r="36" spans="3:11" x14ac:dyDescent="0.2">
      <c r="D36" s="122" t="s">
        <v>1087</v>
      </c>
      <c r="E36" s="1126"/>
      <c r="F36" s="1126"/>
      <c r="G36" s="1126"/>
      <c r="H36" s="1126"/>
      <c r="I36" s="1126"/>
      <c r="J36" s="1126"/>
      <c r="K36" s="1126"/>
    </row>
    <row r="37" spans="3:11" x14ac:dyDescent="0.2">
      <c r="D37" s="122"/>
    </row>
    <row r="38" spans="3:11" x14ac:dyDescent="0.2">
      <c r="D38" s="122"/>
    </row>
    <row r="39" spans="3:11" ht="13.5" thickBot="1" x14ac:dyDescent="0.25">
      <c r="D39" s="122" t="s">
        <v>1088</v>
      </c>
      <c r="E39" s="1000"/>
      <c r="F39" s="1000"/>
      <c r="G39" s="1000"/>
      <c r="H39" s="1000"/>
      <c r="I39" s="1000"/>
      <c r="J39" s="1000"/>
      <c r="K39" s="1000"/>
    </row>
    <row r="41" spans="3:11" x14ac:dyDescent="0.2">
      <c r="C41" s="708" t="s">
        <v>1093</v>
      </c>
    </row>
    <row r="42" spans="3:11" x14ac:dyDescent="0.2">
      <c r="D42" s="122" t="s">
        <v>1092</v>
      </c>
      <c r="E42" s="113">
        <f>Applicant!E54</f>
        <v>0</v>
      </c>
    </row>
    <row r="43" spans="3:11" x14ac:dyDescent="0.2">
      <c r="D43" s="122" t="s">
        <v>991</v>
      </c>
      <c r="E43" s="1125"/>
      <c r="F43" s="1125"/>
      <c r="G43" s="1125"/>
      <c r="H43" s="1125"/>
      <c r="I43" s="1125"/>
      <c r="J43" s="1125"/>
      <c r="K43" s="1125"/>
    </row>
    <row r="44" spans="3:11" x14ac:dyDescent="0.2">
      <c r="D44" s="122" t="s">
        <v>1089</v>
      </c>
      <c r="E44" s="1126"/>
      <c r="F44" s="1126"/>
      <c r="G44" s="1126"/>
      <c r="H44" s="1126"/>
      <c r="I44" s="1126"/>
      <c r="J44" s="1126"/>
      <c r="K44" s="1126"/>
    </row>
    <row r="45" spans="3:11" x14ac:dyDescent="0.2">
      <c r="D45" s="122" t="s">
        <v>1087</v>
      </c>
      <c r="E45" s="1126"/>
      <c r="F45" s="1126"/>
      <c r="G45" s="1126"/>
      <c r="H45" s="1126"/>
      <c r="I45" s="1126"/>
      <c r="J45" s="1126"/>
      <c r="K45" s="1126"/>
    </row>
    <row r="46" spans="3:11" x14ac:dyDescent="0.2">
      <c r="D46" s="122"/>
    </row>
    <row r="47" spans="3:11" x14ac:dyDescent="0.2">
      <c r="D47" s="122"/>
    </row>
    <row r="48" spans="3:11" ht="13.5" thickBot="1" x14ac:dyDescent="0.25">
      <c r="D48" s="122" t="s">
        <v>1088</v>
      </c>
      <c r="E48" s="1000"/>
      <c r="F48" s="1000"/>
      <c r="G48" s="1000"/>
      <c r="H48" s="1000"/>
      <c r="I48" s="1000"/>
      <c r="J48" s="1000"/>
      <c r="K48" s="1000"/>
    </row>
    <row r="50" spans="3:11" x14ac:dyDescent="0.2">
      <c r="C50" s="708" t="s">
        <v>1094</v>
      </c>
    </row>
    <row r="51" spans="3:11" x14ac:dyDescent="0.2">
      <c r="D51" s="122" t="s">
        <v>1092</v>
      </c>
      <c r="E51" s="113">
        <f>Applicant!E53</f>
        <v>0</v>
      </c>
    </row>
    <row r="52" spans="3:11" x14ac:dyDescent="0.2">
      <c r="D52" s="122" t="s">
        <v>991</v>
      </c>
      <c r="E52" s="1125"/>
      <c r="F52" s="1125"/>
      <c r="G52" s="1125"/>
      <c r="H52" s="1125"/>
      <c r="I52" s="1125"/>
      <c r="J52" s="1125"/>
      <c r="K52" s="1125"/>
    </row>
    <row r="53" spans="3:11" x14ac:dyDescent="0.2">
      <c r="D53" s="122" t="s">
        <v>1089</v>
      </c>
      <c r="E53" s="1126"/>
      <c r="F53" s="1126"/>
      <c r="G53" s="1126"/>
      <c r="H53" s="1126"/>
      <c r="I53" s="1126"/>
      <c r="J53" s="1126"/>
      <c r="K53" s="1126"/>
    </row>
    <row r="54" spans="3:11" x14ac:dyDescent="0.2">
      <c r="D54" s="122" t="s">
        <v>1087</v>
      </c>
      <c r="E54" s="1126"/>
      <c r="F54" s="1126"/>
      <c r="G54" s="1126"/>
      <c r="H54" s="1126"/>
      <c r="I54" s="1126"/>
      <c r="J54" s="1126"/>
      <c r="K54" s="1126"/>
    </row>
    <row r="55" spans="3:11" x14ac:dyDescent="0.2">
      <c r="D55" s="122"/>
    </row>
    <row r="56" spans="3:11" x14ac:dyDescent="0.2">
      <c r="D56" s="122"/>
    </row>
    <row r="57" spans="3:11" ht="13.5" thickBot="1" x14ac:dyDescent="0.25">
      <c r="D57" s="122" t="s">
        <v>1088</v>
      </c>
      <c r="E57" s="1000"/>
      <c r="F57" s="1000"/>
      <c r="G57" s="1000"/>
      <c r="H57" s="1000"/>
      <c r="I57" s="1000"/>
      <c r="J57" s="1000"/>
      <c r="K57" s="1000"/>
    </row>
    <row r="60" spans="3:11" ht="12.75" customHeight="1" x14ac:dyDescent="0.2">
      <c r="C60" s="1124" t="s">
        <v>1550</v>
      </c>
      <c r="D60" s="1124"/>
      <c r="E60" s="1124"/>
      <c r="F60" s="1124"/>
      <c r="G60" s="1124"/>
      <c r="H60" s="1124"/>
      <c r="I60" s="1124"/>
      <c r="J60" s="1124"/>
      <c r="K60" s="1124"/>
    </row>
    <row r="61" spans="3:11" x14ac:dyDescent="0.2">
      <c r="C61" s="1124"/>
      <c r="D61" s="1124"/>
      <c r="E61" s="1124"/>
      <c r="F61" s="1124"/>
      <c r="G61" s="1124"/>
      <c r="H61" s="1124"/>
      <c r="I61" s="1124"/>
      <c r="J61" s="1124"/>
      <c r="K61" s="1124"/>
    </row>
    <row r="62" spans="3:11" x14ac:dyDescent="0.2">
      <c r="C62" s="1124"/>
      <c r="D62" s="1124"/>
      <c r="E62" s="1124"/>
      <c r="F62" s="1124"/>
      <c r="G62" s="1124"/>
      <c r="H62" s="1124"/>
      <c r="I62" s="1124"/>
      <c r="J62" s="1124"/>
      <c r="K62" s="1124"/>
    </row>
    <row r="63" spans="3:11" x14ac:dyDescent="0.2">
      <c r="C63" s="707"/>
      <c r="D63" s="707"/>
      <c r="E63" s="707"/>
      <c r="F63" s="707"/>
      <c r="G63" s="707"/>
      <c r="H63" s="707"/>
      <c r="I63" s="707"/>
      <c r="J63" s="707"/>
      <c r="K63" s="707"/>
    </row>
    <row r="64" spans="3:11" x14ac:dyDescent="0.2">
      <c r="C64" s="707"/>
      <c r="D64" s="707"/>
      <c r="E64" s="707"/>
      <c r="F64" s="707"/>
      <c r="G64" s="707"/>
      <c r="H64" s="707"/>
      <c r="I64" s="707"/>
      <c r="J64" s="707"/>
      <c r="K64" s="707"/>
    </row>
    <row r="65" spans="3:11" ht="15" x14ac:dyDescent="0.2">
      <c r="C65" s="707"/>
      <c r="D65" s="707"/>
      <c r="E65" s="707"/>
      <c r="F65" s="707"/>
      <c r="G65" s="705" t="s">
        <v>1102</v>
      </c>
      <c r="H65" s="707"/>
      <c r="I65" s="707"/>
      <c r="J65" s="707"/>
      <c r="K65" s="707"/>
    </row>
    <row r="66" spans="3:11" ht="15" x14ac:dyDescent="0.2">
      <c r="C66" s="707"/>
      <c r="D66" s="707"/>
      <c r="E66" s="707"/>
      <c r="F66" s="707"/>
      <c r="G66" s="705" t="s">
        <v>1103</v>
      </c>
      <c r="H66" s="707"/>
      <c r="I66" s="707"/>
      <c r="J66" s="707"/>
      <c r="K66" s="707"/>
    </row>
    <row r="67" spans="3:11" x14ac:dyDescent="0.2">
      <c r="C67" s="707"/>
      <c r="D67" s="707"/>
      <c r="E67" s="707"/>
      <c r="F67" s="707"/>
      <c r="G67" s="707"/>
      <c r="H67" s="707"/>
      <c r="I67" s="707"/>
      <c r="J67" s="707"/>
      <c r="K67" s="707"/>
    </row>
    <row r="68" spans="3:11" x14ac:dyDescent="0.2">
      <c r="C68" s="707"/>
      <c r="D68" s="707"/>
      <c r="E68" s="707"/>
      <c r="F68" s="707"/>
      <c r="G68" s="707"/>
      <c r="H68" s="707"/>
      <c r="I68" s="707"/>
      <c r="J68" s="707"/>
      <c r="K68" s="707"/>
    </row>
    <row r="69" spans="3:11" x14ac:dyDescent="0.2">
      <c r="C69" s="85" t="s">
        <v>1176</v>
      </c>
      <c r="H69" s="150"/>
      <c r="I69" s="85" t="s">
        <v>271</v>
      </c>
      <c r="J69" s="150"/>
      <c r="K69" s="709" t="s">
        <v>272</v>
      </c>
    </row>
    <row r="71" spans="3:11" x14ac:dyDescent="0.2">
      <c r="C71" s="85" t="s">
        <v>1095</v>
      </c>
      <c r="H71" s="150"/>
      <c r="I71" s="85" t="s">
        <v>271</v>
      </c>
      <c r="J71" s="150"/>
      <c r="K71" s="709" t="s">
        <v>272</v>
      </c>
    </row>
    <row r="73" spans="3:11" x14ac:dyDescent="0.2">
      <c r="C73" s="85" t="s">
        <v>1096</v>
      </c>
      <c r="H73" s="150"/>
      <c r="I73" s="85" t="s">
        <v>271</v>
      </c>
      <c r="J73" s="150"/>
      <c r="K73" s="709" t="s">
        <v>272</v>
      </c>
    </row>
    <row r="74" spans="3:11" x14ac:dyDescent="0.2">
      <c r="D74" s="85" t="s">
        <v>1177</v>
      </c>
      <c r="H74" s="150"/>
      <c r="I74" s="85" t="s">
        <v>271</v>
      </c>
      <c r="J74" s="150"/>
      <c r="K74" s="709" t="s">
        <v>272</v>
      </c>
    </row>
    <row r="75" spans="3:11" hidden="1" x14ac:dyDescent="0.2"/>
    <row r="77" spans="3:11" x14ac:dyDescent="0.2">
      <c r="C77" s="85" t="s">
        <v>1097</v>
      </c>
      <c r="H77" s="150"/>
      <c r="I77" s="85" t="s">
        <v>271</v>
      </c>
      <c r="J77" s="150"/>
      <c r="K77" s="709" t="s">
        <v>272</v>
      </c>
    </row>
    <row r="78" spans="3:11" x14ac:dyDescent="0.2">
      <c r="D78" s="85" t="s">
        <v>1177</v>
      </c>
      <c r="H78" s="150"/>
      <c r="I78" s="85" t="s">
        <v>271</v>
      </c>
      <c r="J78" s="150"/>
      <c r="K78" s="709" t="s">
        <v>272</v>
      </c>
    </row>
    <row r="80" spans="3:11" x14ac:dyDescent="0.2">
      <c r="C80" s="85" t="s">
        <v>1098</v>
      </c>
      <c r="H80" s="150"/>
      <c r="I80" s="85" t="s">
        <v>271</v>
      </c>
      <c r="J80" s="150"/>
      <c r="K80" s="709" t="s">
        <v>272</v>
      </c>
    </row>
    <row r="84" spans="3:11" x14ac:dyDescent="0.2">
      <c r="C84" s="85" t="s">
        <v>1100</v>
      </c>
    </row>
    <row r="85" spans="3:11" x14ac:dyDescent="0.2">
      <c r="C85" s="1127"/>
      <c r="D85" s="1127"/>
      <c r="E85" s="1127"/>
      <c r="F85" s="1127"/>
      <c r="G85" s="1127"/>
      <c r="H85" s="1127"/>
      <c r="I85" s="1127"/>
      <c r="J85" s="1127"/>
      <c r="K85" s="1127"/>
    </row>
    <row r="86" spans="3:11" x14ac:dyDescent="0.2">
      <c r="C86" s="1127"/>
      <c r="D86" s="1127"/>
      <c r="E86" s="1127"/>
      <c r="F86" s="1127"/>
      <c r="G86" s="1127"/>
      <c r="H86" s="1127"/>
      <c r="I86" s="1127"/>
      <c r="J86" s="1127"/>
      <c r="K86" s="1127"/>
    </row>
    <row r="87" spans="3:11" x14ac:dyDescent="0.2">
      <c r="C87" s="1127"/>
      <c r="D87" s="1127"/>
      <c r="E87" s="1127"/>
      <c r="F87" s="1127"/>
      <c r="G87" s="1127"/>
      <c r="H87" s="1127"/>
      <c r="I87" s="1127"/>
      <c r="J87" s="1127"/>
      <c r="K87" s="1127"/>
    </row>
    <row r="88" spans="3:11" x14ac:dyDescent="0.2">
      <c r="C88" s="1127"/>
      <c r="D88" s="1127"/>
      <c r="E88" s="1127"/>
      <c r="F88" s="1127"/>
      <c r="G88" s="1127"/>
      <c r="H88" s="1127"/>
      <c r="I88" s="1127"/>
      <c r="J88" s="1127"/>
      <c r="K88" s="1127"/>
    </row>
    <row r="89" spans="3:11" x14ac:dyDescent="0.2">
      <c r="C89" s="1127"/>
      <c r="D89" s="1127"/>
      <c r="E89" s="1127"/>
      <c r="F89" s="1127"/>
      <c r="G89" s="1127"/>
      <c r="H89" s="1127"/>
      <c r="I89" s="1127"/>
      <c r="J89" s="1127"/>
      <c r="K89" s="1127"/>
    </row>
    <row r="90" spans="3:11" x14ac:dyDescent="0.2">
      <c r="C90" s="1127"/>
      <c r="D90" s="1127"/>
      <c r="E90" s="1127"/>
      <c r="F90" s="1127"/>
      <c r="G90" s="1127"/>
      <c r="H90" s="1127"/>
      <c r="I90" s="1127"/>
      <c r="J90" s="1127"/>
      <c r="K90" s="1127"/>
    </row>
    <row r="94" spans="3:11" x14ac:dyDescent="0.2">
      <c r="C94" s="85" t="s">
        <v>1099</v>
      </c>
    </row>
    <row r="95" spans="3:11" x14ac:dyDescent="0.2">
      <c r="C95" s="1127"/>
      <c r="D95" s="1127"/>
      <c r="E95" s="1127"/>
      <c r="F95" s="1127"/>
      <c r="G95" s="1127"/>
      <c r="H95" s="1127"/>
      <c r="I95" s="1127"/>
      <c r="J95" s="1127"/>
      <c r="K95" s="1127"/>
    </row>
    <row r="96" spans="3:11" x14ac:dyDescent="0.2">
      <c r="C96" s="1127"/>
      <c r="D96" s="1127"/>
      <c r="E96" s="1127"/>
      <c r="F96" s="1127"/>
      <c r="G96" s="1127"/>
      <c r="H96" s="1127"/>
      <c r="I96" s="1127"/>
      <c r="J96" s="1127"/>
      <c r="K96" s="1127"/>
    </row>
    <row r="97" spans="3:11" x14ac:dyDescent="0.2">
      <c r="C97" s="1127"/>
      <c r="D97" s="1127"/>
      <c r="E97" s="1127"/>
      <c r="F97" s="1127"/>
      <c r="G97" s="1127"/>
      <c r="H97" s="1127"/>
      <c r="I97" s="1127"/>
      <c r="J97" s="1127"/>
      <c r="K97" s="1127"/>
    </row>
    <row r="98" spans="3:11" x14ac:dyDescent="0.2">
      <c r="C98" s="1127"/>
      <c r="D98" s="1127"/>
      <c r="E98" s="1127"/>
      <c r="F98" s="1127"/>
      <c r="G98" s="1127"/>
      <c r="H98" s="1127"/>
      <c r="I98" s="1127"/>
      <c r="J98" s="1127"/>
      <c r="K98" s="1127"/>
    </row>
    <row r="99" spans="3:11" x14ac:dyDescent="0.2">
      <c r="C99" s="1127"/>
      <c r="D99" s="1127"/>
      <c r="E99" s="1127"/>
      <c r="F99" s="1127"/>
      <c r="G99" s="1127"/>
      <c r="H99" s="1127"/>
      <c r="I99" s="1127"/>
      <c r="J99" s="1127"/>
      <c r="K99" s="1127"/>
    </row>
    <row r="100" spans="3:11" x14ac:dyDescent="0.2">
      <c r="C100" s="1127"/>
      <c r="D100" s="1127"/>
      <c r="E100" s="1127"/>
      <c r="F100" s="1127"/>
      <c r="G100" s="1127"/>
      <c r="H100" s="1127"/>
      <c r="I100" s="1127"/>
      <c r="J100" s="1127"/>
      <c r="K100" s="1127"/>
    </row>
    <row r="102" spans="3:11" x14ac:dyDescent="0.2">
      <c r="D102" s="122" t="s">
        <v>991</v>
      </c>
      <c r="E102" s="1125"/>
      <c r="F102" s="1125"/>
      <c r="G102" s="1125"/>
      <c r="H102" s="1125"/>
      <c r="I102" s="1125"/>
      <c r="J102" s="1125"/>
      <c r="K102" s="1125"/>
    </row>
    <row r="103" spans="3:11" x14ac:dyDescent="0.2">
      <c r="D103" s="122" t="s">
        <v>1101</v>
      </c>
      <c r="E103" s="1126"/>
      <c r="F103" s="1126"/>
      <c r="G103" s="1126"/>
      <c r="H103" s="1126"/>
      <c r="I103" s="1126"/>
      <c r="J103" s="1126"/>
      <c r="K103" s="1126"/>
    </row>
    <row r="104" spans="3:11" x14ac:dyDescent="0.2">
      <c r="D104" s="122" t="s">
        <v>1087</v>
      </c>
      <c r="E104" s="1126"/>
      <c r="F104" s="1126"/>
      <c r="G104" s="1126"/>
      <c r="H104" s="1126"/>
      <c r="I104" s="1126"/>
      <c r="J104" s="1126"/>
      <c r="K104" s="1126"/>
    </row>
  </sheetData>
  <sheetProtection algorithmName="SHA-512" hashValue="RElSXh5WJkCV1+2ZuAD5JTUMYohq5zE9lG6xaTyJQDXH8yE1iYsiaO/Yr+fBgSE0R9poHbXXzw89suLLVUZlGw==" saltValue="64vChTb6Ke7FpLMVrQkxsw==" spinCount="100000" sheet="1" objects="1" scenarios="1"/>
  <mergeCells count="28">
    <mergeCell ref="C7:K8"/>
    <mergeCell ref="C10:K12"/>
    <mergeCell ref="E16:K16"/>
    <mergeCell ref="E17:K17"/>
    <mergeCell ref="E43:K43"/>
    <mergeCell ref="E25:K25"/>
    <mergeCell ref="E26:K26"/>
    <mergeCell ref="E27:K27"/>
    <mergeCell ref="E30:K30"/>
    <mergeCell ref="E18:K18"/>
    <mergeCell ref="E21:K21"/>
    <mergeCell ref="E44:K44"/>
    <mergeCell ref="E45:K45"/>
    <mergeCell ref="E48:K48"/>
    <mergeCell ref="E34:K34"/>
    <mergeCell ref="E35:K35"/>
    <mergeCell ref="E36:K36"/>
    <mergeCell ref="E39:K39"/>
    <mergeCell ref="E102:K102"/>
    <mergeCell ref="E103:K103"/>
    <mergeCell ref="E104:K104"/>
    <mergeCell ref="C60:K62"/>
    <mergeCell ref="E52:K52"/>
    <mergeCell ref="E53:K53"/>
    <mergeCell ref="E54:K54"/>
    <mergeCell ref="E57:K57"/>
    <mergeCell ref="C95:K100"/>
    <mergeCell ref="C85:K90"/>
  </mergeCells>
  <pageMargins left="0.7" right="0.7" top="0.75" bottom="0.75" header="0.3" footer="0.3"/>
  <pageSetup scale="95" orientation="portrait" r:id="rId1"/>
  <rowBreaks count="1" manualBreakCount="1">
    <brk id="58" min="1" max="1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7A86-5535-4652-8DE2-D66A64473CB7}">
  <sheetPr transitionEvaluation="1">
    <tabColor theme="7" tint="0.79998168889431442"/>
  </sheetPr>
  <dimension ref="A1:IS29"/>
  <sheetViews>
    <sheetView showGridLines="0" showZeros="0" defaultGridColor="0" view="pageBreakPreview" colorId="22" zoomScale="98" zoomScaleNormal="87" zoomScaleSheetLayoutView="98" workbookViewId="0">
      <selection activeCell="B9" sqref="B9"/>
    </sheetView>
  </sheetViews>
  <sheetFormatPr defaultColWidth="12.7109375" defaultRowHeight="13.5" customHeight="1" x14ac:dyDescent="0.2"/>
  <cols>
    <col min="1" max="1" width="3.7109375" style="710" customWidth="1"/>
    <col min="2" max="2" width="14.28515625" style="710" customWidth="1"/>
    <col min="3" max="3" width="43.85546875" style="710" customWidth="1"/>
    <col min="4" max="4" width="14.28515625" style="710" customWidth="1"/>
    <col min="5" max="5" width="19.140625" style="710" customWidth="1"/>
    <col min="6" max="6" width="16.5703125" style="711" customWidth="1"/>
    <col min="7" max="8" width="19.140625" style="710" customWidth="1"/>
    <col min="9" max="14" width="12.7109375" style="710" customWidth="1"/>
    <col min="15" max="16384" width="12.7109375" style="710"/>
  </cols>
  <sheetData>
    <row r="1" spans="1:253" ht="13.5" customHeight="1" x14ac:dyDescent="0.2">
      <c r="A1" s="85" t="s">
        <v>975</v>
      </c>
    </row>
    <row r="2" spans="1:253" ht="13.5" customHeight="1" x14ac:dyDescent="0.2">
      <c r="D2" s="712" t="s">
        <v>937</v>
      </c>
    </row>
    <row r="3" spans="1:253" ht="13.5" customHeight="1" x14ac:dyDescent="0.2">
      <c r="C3" s="713" t="s">
        <v>263</v>
      </c>
      <c r="D3" s="120">
        <f>'Proj Info'!$F$6</f>
        <v>0</v>
      </c>
    </row>
    <row r="4" spans="1:253" ht="13.5" customHeight="1" x14ac:dyDescent="0.2">
      <c r="C4" s="713" t="s">
        <v>948</v>
      </c>
      <c r="D4" s="714">
        <f>'Proj Info'!F8</f>
        <v>0</v>
      </c>
    </row>
    <row r="5" spans="1:253" ht="13.5" customHeight="1" thickBot="1" x14ac:dyDescent="0.25">
      <c r="C5" s="713"/>
      <c r="D5" s="715"/>
    </row>
    <row r="6" spans="1:253" ht="13.5" customHeight="1" x14ac:dyDescent="0.2">
      <c r="B6" s="716"/>
      <c r="C6" s="717"/>
      <c r="D6" s="717"/>
      <c r="E6" s="717"/>
      <c r="F6" s="718"/>
      <c r="G6" s="719" t="s">
        <v>938</v>
      </c>
      <c r="H6" s="720" t="s">
        <v>1314</v>
      </c>
    </row>
    <row r="7" spans="1:253" ht="13.5" customHeight="1" x14ac:dyDescent="0.2">
      <c r="B7" s="721" t="s">
        <v>949</v>
      </c>
      <c r="C7" s="722"/>
      <c r="D7" s="722" t="s">
        <v>939</v>
      </c>
      <c r="E7" s="722" t="s">
        <v>940</v>
      </c>
      <c r="F7" s="723" t="s">
        <v>941</v>
      </c>
      <c r="G7" s="722" t="s">
        <v>942</v>
      </c>
      <c r="H7" s="724" t="s">
        <v>1315</v>
      </c>
      <c r="I7" s="722"/>
      <c r="J7" s="722"/>
      <c r="K7" s="722"/>
      <c r="L7" s="722"/>
      <c r="M7" s="722"/>
      <c r="N7" s="722"/>
      <c r="O7" s="722"/>
      <c r="P7" s="722"/>
      <c r="Q7" s="722"/>
      <c r="R7" s="722"/>
      <c r="S7" s="722"/>
      <c r="T7" s="722"/>
      <c r="U7" s="722"/>
      <c r="V7" s="722"/>
      <c r="W7" s="722"/>
      <c r="X7" s="722"/>
      <c r="Y7" s="722"/>
      <c r="Z7" s="722"/>
      <c r="AA7" s="722"/>
      <c r="AB7" s="722"/>
      <c r="AC7" s="722"/>
      <c r="AD7" s="722"/>
      <c r="AE7" s="722"/>
      <c r="AF7" s="722"/>
      <c r="AG7" s="722"/>
      <c r="AH7" s="722"/>
      <c r="AI7" s="722"/>
      <c r="AJ7" s="722"/>
      <c r="AK7" s="722"/>
      <c r="AL7" s="722"/>
      <c r="AM7" s="722"/>
      <c r="AN7" s="722"/>
      <c r="AO7" s="722"/>
      <c r="AP7" s="722"/>
      <c r="AQ7" s="722"/>
      <c r="AR7" s="722"/>
      <c r="AS7" s="722"/>
      <c r="AT7" s="722"/>
      <c r="AU7" s="722"/>
      <c r="AV7" s="722"/>
      <c r="AW7" s="722"/>
      <c r="AX7" s="722"/>
      <c r="AY7" s="722"/>
      <c r="AZ7" s="722"/>
      <c r="BA7" s="722"/>
      <c r="BB7" s="722"/>
      <c r="BC7" s="722"/>
      <c r="BD7" s="722"/>
      <c r="BE7" s="722"/>
      <c r="BF7" s="722"/>
      <c r="BG7" s="722"/>
      <c r="BH7" s="722"/>
      <c r="BI7" s="722"/>
      <c r="BJ7" s="722"/>
      <c r="BK7" s="722"/>
      <c r="BL7" s="722"/>
      <c r="BM7" s="722"/>
      <c r="BN7" s="722"/>
      <c r="BO7" s="722"/>
      <c r="BP7" s="722"/>
      <c r="BQ7" s="722"/>
      <c r="BR7" s="722"/>
      <c r="BS7" s="722"/>
      <c r="BT7" s="722"/>
      <c r="BU7" s="722"/>
      <c r="BV7" s="722"/>
      <c r="BW7" s="722"/>
      <c r="BX7" s="722"/>
      <c r="BY7" s="722"/>
      <c r="BZ7" s="722"/>
      <c r="CA7" s="722"/>
      <c r="CB7" s="722"/>
      <c r="CC7" s="722"/>
      <c r="CD7" s="722"/>
      <c r="CE7" s="722"/>
      <c r="CF7" s="722"/>
      <c r="CG7" s="722"/>
      <c r="CH7" s="722"/>
      <c r="CI7" s="722"/>
      <c r="CJ7" s="722"/>
      <c r="CK7" s="722"/>
      <c r="CL7" s="722"/>
      <c r="CM7" s="722"/>
      <c r="CN7" s="722"/>
      <c r="CO7" s="722"/>
      <c r="CP7" s="722"/>
      <c r="CQ7" s="722"/>
      <c r="CR7" s="722"/>
      <c r="CS7" s="722"/>
      <c r="CT7" s="722"/>
      <c r="CU7" s="722"/>
      <c r="CV7" s="722"/>
      <c r="CW7" s="722"/>
      <c r="CX7" s="722"/>
      <c r="CY7" s="722"/>
      <c r="CZ7" s="722"/>
      <c r="DA7" s="722"/>
      <c r="DB7" s="722"/>
      <c r="DC7" s="722"/>
      <c r="DD7" s="722"/>
      <c r="DE7" s="722"/>
      <c r="DF7" s="722"/>
      <c r="DG7" s="722"/>
      <c r="DH7" s="722"/>
      <c r="DI7" s="722"/>
      <c r="DJ7" s="722"/>
      <c r="DK7" s="722"/>
      <c r="DL7" s="722"/>
      <c r="DM7" s="722"/>
      <c r="DN7" s="722"/>
      <c r="DO7" s="722"/>
      <c r="DP7" s="722"/>
      <c r="DQ7" s="722"/>
      <c r="DR7" s="722"/>
      <c r="DS7" s="722"/>
      <c r="DT7" s="722"/>
      <c r="DU7" s="722"/>
      <c r="DV7" s="722"/>
      <c r="DW7" s="722"/>
      <c r="DX7" s="722"/>
      <c r="DY7" s="722"/>
      <c r="DZ7" s="722"/>
      <c r="EA7" s="722"/>
      <c r="EB7" s="722"/>
      <c r="EC7" s="722"/>
      <c r="ED7" s="722"/>
      <c r="EE7" s="722"/>
      <c r="EF7" s="722"/>
      <c r="EG7" s="722"/>
      <c r="EH7" s="722"/>
      <c r="EI7" s="722"/>
      <c r="EJ7" s="722"/>
      <c r="EK7" s="722"/>
      <c r="EL7" s="722"/>
      <c r="EM7" s="722"/>
      <c r="EN7" s="722"/>
      <c r="EO7" s="722"/>
      <c r="EP7" s="722"/>
      <c r="EQ7" s="722"/>
      <c r="ER7" s="722"/>
      <c r="ES7" s="722"/>
      <c r="ET7" s="722"/>
      <c r="EU7" s="722"/>
      <c r="EV7" s="722"/>
      <c r="EW7" s="722"/>
      <c r="EX7" s="722"/>
      <c r="EY7" s="722"/>
      <c r="EZ7" s="722"/>
      <c r="FA7" s="722"/>
      <c r="FB7" s="722"/>
      <c r="FC7" s="722"/>
      <c r="FD7" s="722"/>
      <c r="FE7" s="722"/>
      <c r="FF7" s="722"/>
      <c r="FG7" s="722"/>
      <c r="FH7" s="722"/>
      <c r="FI7" s="722"/>
      <c r="FJ7" s="722"/>
      <c r="FK7" s="722"/>
      <c r="FL7" s="722"/>
      <c r="FM7" s="722"/>
      <c r="FN7" s="722"/>
      <c r="FO7" s="722"/>
      <c r="FP7" s="722"/>
      <c r="FQ7" s="722"/>
      <c r="FR7" s="722"/>
      <c r="FS7" s="722"/>
      <c r="FT7" s="722"/>
      <c r="FU7" s="722"/>
      <c r="FV7" s="722"/>
      <c r="FW7" s="722"/>
      <c r="FX7" s="722"/>
      <c r="FY7" s="722"/>
      <c r="FZ7" s="722"/>
      <c r="GA7" s="722"/>
      <c r="GB7" s="722"/>
      <c r="GC7" s="722"/>
      <c r="GD7" s="722"/>
      <c r="GE7" s="722"/>
      <c r="GF7" s="722"/>
      <c r="GG7" s="722"/>
      <c r="GH7" s="722"/>
      <c r="GI7" s="722"/>
      <c r="GJ7" s="722"/>
      <c r="GK7" s="722"/>
      <c r="GL7" s="722"/>
      <c r="GM7" s="722"/>
      <c r="GN7" s="722"/>
      <c r="GO7" s="722"/>
      <c r="GP7" s="722"/>
      <c r="GQ7" s="722"/>
      <c r="GR7" s="722"/>
      <c r="GS7" s="722"/>
      <c r="GT7" s="722"/>
      <c r="GU7" s="722"/>
      <c r="GV7" s="722"/>
      <c r="GW7" s="722"/>
      <c r="GX7" s="722"/>
      <c r="GY7" s="722"/>
      <c r="GZ7" s="722"/>
      <c r="HA7" s="722"/>
      <c r="HB7" s="722"/>
      <c r="HC7" s="722"/>
      <c r="HD7" s="722"/>
      <c r="HE7" s="722"/>
      <c r="HF7" s="722"/>
      <c r="HG7" s="722"/>
      <c r="HH7" s="722"/>
      <c r="HI7" s="722"/>
      <c r="HJ7" s="722"/>
      <c r="HK7" s="722"/>
      <c r="HL7" s="722"/>
      <c r="HM7" s="722"/>
      <c r="HN7" s="722"/>
      <c r="HO7" s="722"/>
      <c r="HP7" s="722"/>
      <c r="HQ7" s="722"/>
      <c r="HR7" s="722"/>
      <c r="HS7" s="722"/>
      <c r="HT7" s="722"/>
      <c r="HU7" s="722"/>
      <c r="HV7" s="722"/>
      <c r="HW7" s="722"/>
      <c r="HX7" s="722"/>
      <c r="HY7" s="722"/>
      <c r="HZ7" s="722"/>
      <c r="IA7" s="722"/>
      <c r="IB7" s="722"/>
      <c r="IC7" s="722"/>
      <c r="ID7" s="722"/>
      <c r="IE7" s="722"/>
      <c r="IF7" s="722"/>
      <c r="IG7" s="722"/>
      <c r="IH7" s="722"/>
      <c r="II7" s="722"/>
      <c r="IJ7" s="722"/>
      <c r="IK7" s="722"/>
      <c r="IL7" s="722"/>
      <c r="IM7" s="722"/>
      <c r="IN7" s="722"/>
      <c r="IO7" s="722"/>
      <c r="IP7" s="722"/>
      <c r="IQ7" s="722"/>
      <c r="IR7" s="722"/>
      <c r="IS7" s="722"/>
    </row>
    <row r="8" spans="1:253" ht="13.5" customHeight="1" thickBot="1" x14ac:dyDescent="0.25">
      <c r="B8" s="725" t="s">
        <v>943</v>
      </c>
      <c r="C8" s="726" t="s">
        <v>286</v>
      </c>
      <c r="D8" s="726" t="s">
        <v>943</v>
      </c>
      <c r="E8" s="726" t="s">
        <v>944</v>
      </c>
      <c r="F8" s="727" t="s">
        <v>945</v>
      </c>
      <c r="G8" s="726" t="s">
        <v>946</v>
      </c>
      <c r="H8" s="728" t="s">
        <v>1316</v>
      </c>
      <c r="I8" s="722"/>
      <c r="J8" s="722"/>
      <c r="K8" s="722"/>
      <c r="L8" s="722"/>
      <c r="M8" s="722"/>
      <c r="N8" s="722"/>
      <c r="O8" s="722"/>
      <c r="P8" s="722"/>
      <c r="Q8" s="722"/>
      <c r="R8" s="722"/>
      <c r="S8" s="722"/>
      <c r="T8" s="722"/>
      <c r="U8" s="722"/>
      <c r="V8" s="722"/>
      <c r="W8" s="722"/>
      <c r="X8" s="722"/>
      <c r="Y8" s="722"/>
      <c r="Z8" s="722"/>
      <c r="AA8" s="722"/>
      <c r="AB8" s="722"/>
      <c r="AC8" s="722"/>
      <c r="AD8" s="722"/>
      <c r="AE8" s="722"/>
      <c r="AF8" s="722"/>
      <c r="AG8" s="722"/>
      <c r="AH8" s="722"/>
      <c r="AI8" s="722"/>
      <c r="AJ8" s="722"/>
      <c r="AK8" s="722"/>
      <c r="AL8" s="722"/>
      <c r="AM8" s="722"/>
      <c r="AN8" s="722"/>
      <c r="AO8" s="722"/>
      <c r="AP8" s="722"/>
      <c r="AQ8" s="722"/>
      <c r="AR8" s="722"/>
      <c r="AS8" s="722"/>
      <c r="AT8" s="722"/>
      <c r="AU8" s="722"/>
      <c r="AV8" s="722"/>
      <c r="AW8" s="722"/>
      <c r="AX8" s="722"/>
      <c r="AY8" s="722"/>
      <c r="AZ8" s="722"/>
      <c r="BA8" s="722"/>
      <c r="BB8" s="722"/>
      <c r="BC8" s="722"/>
      <c r="BD8" s="722"/>
      <c r="BE8" s="722"/>
      <c r="BF8" s="722"/>
      <c r="BG8" s="722"/>
      <c r="BH8" s="722"/>
      <c r="BI8" s="722"/>
      <c r="BJ8" s="722"/>
      <c r="BK8" s="722"/>
      <c r="BL8" s="722"/>
      <c r="BM8" s="722"/>
      <c r="BN8" s="722"/>
      <c r="BO8" s="722"/>
      <c r="BP8" s="722"/>
      <c r="BQ8" s="722"/>
      <c r="BR8" s="722"/>
      <c r="BS8" s="722"/>
      <c r="BT8" s="722"/>
      <c r="BU8" s="722"/>
      <c r="BV8" s="722"/>
      <c r="BW8" s="722"/>
      <c r="BX8" s="722"/>
      <c r="BY8" s="722"/>
      <c r="BZ8" s="722"/>
      <c r="CA8" s="722"/>
      <c r="CB8" s="722"/>
      <c r="CC8" s="722"/>
      <c r="CD8" s="722"/>
      <c r="CE8" s="722"/>
      <c r="CF8" s="722"/>
      <c r="CG8" s="722"/>
      <c r="CH8" s="722"/>
      <c r="CI8" s="722"/>
      <c r="CJ8" s="722"/>
      <c r="CK8" s="722"/>
      <c r="CL8" s="722"/>
      <c r="CM8" s="722"/>
      <c r="CN8" s="722"/>
      <c r="CO8" s="722"/>
      <c r="CP8" s="722"/>
      <c r="CQ8" s="722"/>
      <c r="CR8" s="722"/>
      <c r="CS8" s="722"/>
      <c r="CT8" s="722"/>
      <c r="CU8" s="722"/>
      <c r="CV8" s="722"/>
      <c r="CW8" s="722"/>
      <c r="CX8" s="722"/>
      <c r="CY8" s="722"/>
      <c r="CZ8" s="722"/>
      <c r="DA8" s="722"/>
      <c r="DB8" s="722"/>
      <c r="DC8" s="722"/>
      <c r="DD8" s="722"/>
      <c r="DE8" s="722"/>
      <c r="DF8" s="722"/>
      <c r="DG8" s="722"/>
      <c r="DH8" s="722"/>
      <c r="DI8" s="722"/>
      <c r="DJ8" s="722"/>
      <c r="DK8" s="722"/>
      <c r="DL8" s="722"/>
      <c r="DM8" s="722"/>
      <c r="DN8" s="722"/>
      <c r="DO8" s="722"/>
      <c r="DP8" s="722"/>
      <c r="DQ8" s="722"/>
      <c r="DR8" s="722"/>
      <c r="DS8" s="722"/>
      <c r="DT8" s="722"/>
      <c r="DU8" s="722"/>
      <c r="DV8" s="722"/>
      <c r="DW8" s="722"/>
      <c r="DX8" s="722"/>
      <c r="DY8" s="722"/>
      <c r="DZ8" s="722"/>
      <c r="EA8" s="722"/>
      <c r="EB8" s="722"/>
      <c r="EC8" s="722"/>
      <c r="ED8" s="722"/>
      <c r="EE8" s="722"/>
      <c r="EF8" s="722"/>
      <c r="EG8" s="722"/>
      <c r="EH8" s="722"/>
      <c r="EI8" s="722"/>
      <c r="EJ8" s="722"/>
      <c r="EK8" s="722"/>
      <c r="EL8" s="722"/>
      <c r="EM8" s="722"/>
      <c r="EN8" s="722"/>
      <c r="EO8" s="722"/>
      <c r="EP8" s="722"/>
      <c r="EQ8" s="722"/>
      <c r="ER8" s="722"/>
      <c r="ES8" s="722"/>
      <c r="ET8" s="722"/>
      <c r="EU8" s="722"/>
      <c r="EV8" s="722"/>
      <c r="EW8" s="722"/>
      <c r="EX8" s="722"/>
      <c r="EY8" s="722"/>
      <c r="EZ8" s="722"/>
      <c r="FA8" s="722"/>
      <c r="FB8" s="722"/>
      <c r="FC8" s="722"/>
      <c r="FD8" s="722"/>
      <c r="FE8" s="722"/>
      <c r="FF8" s="722"/>
      <c r="FG8" s="722"/>
      <c r="FH8" s="722"/>
      <c r="FI8" s="722"/>
      <c r="FJ8" s="722"/>
      <c r="FK8" s="722"/>
      <c r="FL8" s="722"/>
      <c r="FM8" s="722"/>
      <c r="FN8" s="722"/>
      <c r="FO8" s="722"/>
      <c r="FP8" s="722"/>
      <c r="FQ8" s="722"/>
      <c r="FR8" s="722"/>
      <c r="FS8" s="722"/>
      <c r="FT8" s="722"/>
      <c r="FU8" s="722"/>
      <c r="FV8" s="722"/>
      <c r="FW8" s="722"/>
      <c r="FX8" s="722"/>
      <c r="FY8" s="722"/>
      <c r="FZ8" s="722"/>
      <c r="GA8" s="722"/>
      <c r="GB8" s="722"/>
      <c r="GC8" s="722"/>
      <c r="GD8" s="722"/>
      <c r="GE8" s="722"/>
      <c r="GF8" s="722"/>
      <c r="GG8" s="722"/>
      <c r="GH8" s="722"/>
      <c r="GI8" s="722"/>
      <c r="GJ8" s="722"/>
      <c r="GK8" s="722"/>
      <c r="GL8" s="722"/>
      <c r="GM8" s="722"/>
      <c r="GN8" s="722"/>
      <c r="GO8" s="722"/>
      <c r="GP8" s="722"/>
      <c r="GQ8" s="722"/>
      <c r="GR8" s="722"/>
      <c r="GS8" s="722"/>
      <c r="GT8" s="722"/>
      <c r="GU8" s="722"/>
      <c r="GV8" s="722"/>
      <c r="GW8" s="722"/>
      <c r="GX8" s="722"/>
      <c r="GY8" s="722"/>
      <c r="GZ8" s="722"/>
      <c r="HA8" s="722"/>
      <c r="HB8" s="722"/>
      <c r="HC8" s="722"/>
      <c r="HD8" s="722"/>
      <c r="HE8" s="722"/>
      <c r="HF8" s="722"/>
      <c r="HG8" s="722"/>
      <c r="HH8" s="722"/>
      <c r="HI8" s="722"/>
      <c r="HJ8" s="722"/>
      <c r="HK8" s="722"/>
      <c r="HL8" s="722"/>
      <c r="HM8" s="722"/>
      <c r="HN8" s="722"/>
      <c r="HO8" s="722"/>
      <c r="HP8" s="722"/>
      <c r="HQ8" s="722"/>
      <c r="HR8" s="722"/>
      <c r="HS8" s="722"/>
      <c r="HT8" s="722"/>
      <c r="HU8" s="722"/>
      <c r="HV8" s="722"/>
      <c r="HW8" s="722"/>
      <c r="HX8" s="722"/>
      <c r="HY8" s="722"/>
      <c r="HZ8" s="722"/>
      <c r="IA8" s="722"/>
      <c r="IB8" s="722"/>
      <c r="IC8" s="722"/>
      <c r="ID8" s="722"/>
      <c r="IE8" s="722"/>
      <c r="IF8" s="722"/>
      <c r="IG8" s="722"/>
      <c r="IH8" s="722"/>
      <c r="II8" s="722"/>
      <c r="IJ8" s="722"/>
      <c r="IK8" s="722"/>
      <c r="IL8" s="722"/>
      <c r="IM8" s="722"/>
      <c r="IN8" s="722"/>
      <c r="IO8" s="722"/>
      <c r="IP8" s="722"/>
      <c r="IQ8" s="722"/>
      <c r="IR8" s="722"/>
      <c r="IS8" s="722"/>
    </row>
    <row r="9" spans="1:253" ht="13.5" customHeight="1" x14ac:dyDescent="0.2">
      <c r="B9" s="729"/>
      <c r="C9" s="730"/>
      <c r="D9" s="731"/>
      <c r="E9" s="731"/>
      <c r="F9" s="732"/>
      <c r="G9" s="731"/>
      <c r="H9" s="733"/>
      <c r="I9" s="734"/>
      <c r="J9" s="734"/>
      <c r="K9" s="734"/>
      <c r="L9" s="734"/>
      <c r="M9" s="734"/>
      <c r="N9" s="734"/>
      <c r="O9" s="734"/>
      <c r="P9" s="734"/>
      <c r="Q9" s="734"/>
      <c r="R9" s="734"/>
      <c r="S9" s="734"/>
      <c r="T9" s="734"/>
      <c r="U9" s="734"/>
      <c r="V9" s="734"/>
      <c r="W9" s="734"/>
      <c r="X9" s="734"/>
      <c r="Y9" s="734"/>
      <c r="Z9" s="734"/>
      <c r="AA9" s="734"/>
      <c r="AB9" s="734"/>
      <c r="AC9" s="734"/>
      <c r="AD9" s="734"/>
      <c r="AE9" s="734"/>
      <c r="AF9" s="734"/>
      <c r="AG9" s="734"/>
      <c r="AH9" s="734"/>
      <c r="AI9" s="734"/>
      <c r="AJ9" s="734"/>
      <c r="AK9" s="734"/>
      <c r="AL9" s="734"/>
      <c r="AM9" s="734"/>
      <c r="AN9" s="734"/>
      <c r="AO9" s="734"/>
      <c r="AP9" s="734"/>
      <c r="AQ9" s="734"/>
      <c r="AR9" s="734"/>
      <c r="AS9" s="734"/>
      <c r="AT9" s="734"/>
      <c r="AU9" s="734"/>
      <c r="AV9" s="734"/>
      <c r="AW9" s="734"/>
      <c r="AX9" s="734"/>
      <c r="AY9" s="734"/>
      <c r="AZ9" s="734"/>
      <c r="BA9" s="734"/>
      <c r="BB9" s="734"/>
      <c r="BC9" s="734"/>
      <c r="BD9" s="734"/>
      <c r="BE9" s="734"/>
      <c r="BF9" s="734"/>
      <c r="BG9" s="734"/>
      <c r="BH9" s="734"/>
      <c r="BI9" s="734"/>
      <c r="BJ9" s="734"/>
      <c r="BK9" s="734"/>
      <c r="BL9" s="734"/>
      <c r="BM9" s="734"/>
      <c r="BN9" s="734"/>
      <c r="BO9" s="734"/>
      <c r="BP9" s="734"/>
      <c r="BQ9" s="734"/>
      <c r="BR9" s="734"/>
      <c r="BS9" s="734"/>
      <c r="BT9" s="734"/>
      <c r="BU9" s="734"/>
      <c r="BV9" s="734"/>
      <c r="BW9" s="734"/>
      <c r="BX9" s="734"/>
      <c r="BY9" s="734"/>
      <c r="BZ9" s="734"/>
      <c r="CA9" s="734"/>
      <c r="CB9" s="734"/>
      <c r="CC9" s="734"/>
      <c r="CD9" s="734"/>
      <c r="CE9" s="734"/>
      <c r="CF9" s="734"/>
      <c r="CG9" s="734"/>
      <c r="CH9" s="734"/>
      <c r="CI9" s="734"/>
      <c r="CJ9" s="734"/>
      <c r="CK9" s="734"/>
      <c r="CL9" s="734"/>
      <c r="CM9" s="734"/>
      <c r="CN9" s="734"/>
      <c r="CO9" s="734"/>
      <c r="CP9" s="734"/>
      <c r="CQ9" s="734"/>
      <c r="CR9" s="734"/>
      <c r="CS9" s="734"/>
      <c r="CT9" s="734"/>
      <c r="CU9" s="734"/>
      <c r="CV9" s="734"/>
      <c r="CW9" s="734"/>
      <c r="CX9" s="734"/>
      <c r="CY9" s="734"/>
      <c r="CZ9" s="734"/>
      <c r="DA9" s="734"/>
      <c r="DB9" s="734"/>
      <c r="DC9" s="734"/>
      <c r="DD9" s="734"/>
      <c r="DE9" s="734"/>
      <c r="DF9" s="734"/>
      <c r="DG9" s="734"/>
      <c r="DH9" s="734"/>
      <c r="DI9" s="734"/>
      <c r="DJ9" s="734"/>
      <c r="DK9" s="734"/>
      <c r="DL9" s="734"/>
      <c r="DM9" s="734"/>
      <c r="DN9" s="734"/>
      <c r="DO9" s="734"/>
      <c r="DP9" s="734"/>
      <c r="DQ9" s="734"/>
      <c r="DR9" s="734"/>
      <c r="DS9" s="734"/>
      <c r="DT9" s="734"/>
      <c r="DU9" s="734"/>
      <c r="DV9" s="734"/>
      <c r="DW9" s="734"/>
      <c r="DX9" s="734"/>
      <c r="DY9" s="734"/>
      <c r="DZ9" s="734"/>
      <c r="EA9" s="734"/>
      <c r="EB9" s="734"/>
      <c r="EC9" s="734"/>
      <c r="ED9" s="734"/>
      <c r="EE9" s="734"/>
      <c r="EF9" s="734"/>
      <c r="EG9" s="734"/>
      <c r="EH9" s="734"/>
      <c r="EI9" s="734"/>
      <c r="EJ9" s="734"/>
      <c r="EK9" s="734"/>
      <c r="EL9" s="734"/>
      <c r="EM9" s="734"/>
      <c r="EN9" s="734"/>
      <c r="EO9" s="734"/>
      <c r="EP9" s="734"/>
      <c r="EQ9" s="734"/>
      <c r="ER9" s="734"/>
      <c r="ES9" s="734"/>
      <c r="ET9" s="734"/>
      <c r="EU9" s="734"/>
      <c r="EV9" s="734"/>
      <c r="EW9" s="734"/>
      <c r="EX9" s="734"/>
      <c r="EY9" s="734"/>
      <c r="EZ9" s="734"/>
      <c r="FA9" s="734"/>
      <c r="FB9" s="734"/>
      <c r="FC9" s="734"/>
      <c r="FD9" s="734"/>
      <c r="FE9" s="734"/>
      <c r="FF9" s="734"/>
      <c r="FG9" s="734"/>
      <c r="FH9" s="734"/>
      <c r="FI9" s="734"/>
      <c r="FJ9" s="734"/>
      <c r="FK9" s="734"/>
      <c r="FL9" s="734"/>
      <c r="FM9" s="734"/>
      <c r="FN9" s="734"/>
      <c r="FO9" s="734"/>
      <c r="FP9" s="734"/>
      <c r="FQ9" s="734"/>
      <c r="FR9" s="734"/>
      <c r="FS9" s="734"/>
      <c r="FT9" s="734"/>
      <c r="FU9" s="734"/>
      <c r="FV9" s="734"/>
      <c r="FW9" s="734"/>
      <c r="FX9" s="734"/>
      <c r="FY9" s="734"/>
      <c r="FZ9" s="734"/>
      <c r="GA9" s="734"/>
      <c r="GB9" s="734"/>
      <c r="GC9" s="734"/>
      <c r="GD9" s="734"/>
      <c r="GE9" s="734"/>
      <c r="GF9" s="734"/>
      <c r="GG9" s="734"/>
      <c r="GH9" s="734"/>
      <c r="GI9" s="734"/>
      <c r="GJ9" s="734"/>
      <c r="GK9" s="734"/>
      <c r="GL9" s="734"/>
      <c r="GM9" s="734"/>
      <c r="GN9" s="734"/>
      <c r="GO9" s="734"/>
      <c r="GP9" s="734"/>
      <c r="GQ9" s="734"/>
      <c r="GR9" s="734"/>
      <c r="GS9" s="734"/>
      <c r="GT9" s="734"/>
      <c r="GU9" s="734"/>
      <c r="GV9" s="734"/>
      <c r="GW9" s="734"/>
      <c r="GX9" s="734"/>
      <c r="GY9" s="734"/>
      <c r="GZ9" s="734"/>
      <c r="HA9" s="734"/>
      <c r="HB9" s="734"/>
      <c r="HC9" s="734"/>
      <c r="HD9" s="734"/>
      <c r="HE9" s="734"/>
      <c r="HF9" s="734"/>
      <c r="HG9" s="734"/>
      <c r="HH9" s="734"/>
      <c r="HI9" s="734"/>
      <c r="HJ9" s="734"/>
      <c r="HK9" s="734"/>
      <c r="HL9" s="734"/>
      <c r="HM9" s="734"/>
      <c r="HN9" s="734"/>
      <c r="HO9" s="734"/>
      <c r="HP9" s="734"/>
      <c r="HQ9" s="734"/>
      <c r="HR9" s="734"/>
      <c r="HS9" s="734"/>
      <c r="HT9" s="734"/>
      <c r="HU9" s="734"/>
      <c r="HV9" s="734"/>
      <c r="HW9" s="734"/>
      <c r="HX9" s="734"/>
      <c r="HY9" s="734"/>
      <c r="HZ9" s="734"/>
      <c r="IA9" s="734"/>
      <c r="IB9" s="734"/>
      <c r="IC9" s="734"/>
      <c r="ID9" s="734"/>
      <c r="IE9" s="734"/>
      <c r="IF9" s="734"/>
      <c r="IG9" s="734"/>
      <c r="IH9" s="734"/>
      <c r="II9" s="734"/>
      <c r="IJ9" s="734"/>
      <c r="IK9" s="734"/>
      <c r="IL9" s="734"/>
      <c r="IM9" s="734"/>
      <c r="IN9" s="734"/>
      <c r="IO9" s="734"/>
    </row>
    <row r="10" spans="1:253" ht="13.5" customHeight="1" x14ac:dyDescent="0.2">
      <c r="B10" s="729"/>
      <c r="C10" s="730"/>
      <c r="D10" s="731"/>
      <c r="E10" s="731"/>
      <c r="F10" s="732"/>
      <c r="G10" s="731"/>
      <c r="H10" s="731"/>
    </row>
    <row r="11" spans="1:253" ht="13.5" customHeight="1" x14ac:dyDescent="0.2">
      <c r="B11" s="729"/>
      <c r="C11" s="730"/>
      <c r="D11" s="731"/>
      <c r="E11" s="731"/>
      <c r="F11" s="732"/>
      <c r="G11" s="731"/>
      <c r="H11" s="731"/>
    </row>
    <row r="12" spans="1:253" ht="13.5" customHeight="1" x14ac:dyDescent="0.2">
      <c r="B12" s="729"/>
      <c r="C12" s="730"/>
      <c r="D12" s="731"/>
      <c r="E12" s="731"/>
      <c r="F12" s="732"/>
      <c r="G12" s="731"/>
      <c r="H12" s="731"/>
    </row>
    <row r="13" spans="1:253" ht="13.5" customHeight="1" x14ac:dyDescent="0.2">
      <c r="B13" s="729"/>
      <c r="C13" s="730"/>
      <c r="D13" s="731"/>
      <c r="E13" s="731"/>
      <c r="F13" s="732"/>
      <c r="G13" s="731"/>
      <c r="H13" s="731"/>
    </row>
    <row r="14" spans="1:253" ht="13.5" customHeight="1" x14ac:dyDescent="0.2">
      <c r="B14" s="729"/>
      <c r="C14" s="730"/>
      <c r="D14" s="731"/>
      <c r="E14" s="731"/>
      <c r="F14" s="732"/>
      <c r="G14" s="731"/>
      <c r="H14" s="731"/>
    </row>
    <row r="15" spans="1:253" ht="13.5" customHeight="1" x14ac:dyDescent="0.2">
      <c r="B15" s="729"/>
      <c r="C15" s="730"/>
      <c r="D15" s="731"/>
      <c r="E15" s="731"/>
      <c r="F15" s="732"/>
      <c r="G15" s="731"/>
      <c r="H15" s="731"/>
    </row>
    <row r="16" spans="1:253" ht="13.5" customHeight="1" x14ac:dyDescent="0.2">
      <c r="B16" s="729"/>
      <c r="C16" s="730"/>
      <c r="D16" s="731"/>
      <c r="E16" s="731"/>
      <c r="F16" s="732"/>
      <c r="G16" s="731"/>
      <c r="H16" s="731"/>
    </row>
    <row r="17" spans="2:8" ht="13.5" customHeight="1" x14ac:dyDescent="0.2">
      <c r="B17" s="729"/>
      <c r="C17" s="730"/>
      <c r="D17" s="731"/>
      <c r="E17" s="731"/>
      <c r="F17" s="732"/>
      <c r="G17" s="731"/>
      <c r="H17" s="731"/>
    </row>
    <row r="18" spans="2:8" ht="13.5" customHeight="1" x14ac:dyDescent="0.2">
      <c r="B18" s="729"/>
      <c r="C18" s="730"/>
      <c r="D18" s="731"/>
      <c r="E18" s="731"/>
      <c r="F18" s="732"/>
      <c r="G18" s="731"/>
      <c r="H18" s="731"/>
    </row>
    <row r="19" spans="2:8" ht="13.5" customHeight="1" x14ac:dyDescent="0.2">
      <c r="B19" s="729"/>
      <c r="C19" s="730"/>
      <c r="D19" s="731"/>
      <c r="E19" s="731"/>
      <c r="F19" s="732"/>
      <c r="G19" s="731"/>
      <c r="H19" s="731"/>
    </row>
    <row r="20" spans="2:8" ht="13.5" customHeight="1" x14ac:dyDescent="0.2">
      <c r="B20" s="729"/>
      <c r="C20" s="730"/>
      <c r="D20" s="731"/>
      <c r="E20" s="731"/>
      <c r="F20" s="732"/>
      <c r="G20" s="731"/>
      <c r="H20" s="731"/>
    </row>
    <row r="21" spans="2:8" ht="13.5" customHeight="1" x14ac:dyDescent="0.2">
      <c r="B21" s="729"/>
      <c r="C21" s="730"/>
      <c r="D21" s="731"/>
      <c r="E21" s="731"/>
      <c r="F21" s="732"/>
      <c r="G21" s="731"/>
      <c r="H21" s="731"/>
    </row>
    <row r="22" spans="2:8" ht="13.5" customHeight="1" x14ac:dyDescent="0.2">
      <c r="B22" s="729"/>
      <c r="C22" s="730"/>
      <c r="D22" s="731"/>
      <c r="E22" s="731"/>
      <c r="F22" s="732"/>
      <c r="G22" s="731"/>
      <c r="H22" s="731"/>
    </row>
    <row r="23" spans="2:8" ht="13.5" customHeight="1" x14ac:dyDescent="0.2">
      <c r="B23" s="729"/>
      <c r="C23" s="730"/>
      <c r="D23" s="731"/>
      <c r="E23" s="731"/>
      <c r="F23" s="732"/>
      <c r="G23" s="731"/>
      <c r="H23" s="731"/>
    </row>
    <row r="24" spans="2:8" ht="13.5" customHeight="1" x14ac:dyDescent="0.2">
      <c r="B24" s="729"/>
      <c r="C24" s="730"/>
      <c r="D24" s="731"/>
      <c r="E24" s="731"/>
      <c r="F24" s="732"/>
      <c r="G24" s="731"/>
      <c r="H24" s="731"/>
    </row>
    <row r="25" spans="2:8" ht="13.5" customHeight="1" x14ac:dyDescent="0.2">
      <c r="C25" s="735"/>
    </row>
    <row r="26" spans="2:8" ht="13.5" customHeight="1" x14ac:dyDescent="0.2">
      <c r="C26" s="736" t="s">
        <v>947</v>
      </c>
    </row>
    <row r="27" spans="2:8" ht="13.5" customHeight="1" x14ac:dyDescent="0.2">
      <c r="C27" s="736" t="s">
        <v>950</v>
      </c>
    </row>
    <row r="28" spans="2:8" ht="13.5" customHeight="1" x14ac:dyDescent="0.2">
      <c r="C28" s="710" t="s">
        <v>1341</v>
      </c>
    </row>
    <row r="29" spans="2:8" ht="13.5" customHeight="1" x14ac:dyDescent="0.2">
      <c r="C29" s="710" t="s">
        <v>1342</v>
      </c>
    </row>
  </sheetData>
  <phoneticPr fontId="6" type="noConversion"/>
  <pageMargins left="0.5" right="0.5" top="0.5" bottom="0.5" header="0.5" footer="0.5"/>
  <pageSetup scale="88" fitToWidth="9" fitToHeight="9"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0B783-A4E7-4A07-8B73-3F92EB02B958}">
  <sheetPr>
    <tabColor theme="7" tint="0.79998168889431442"/>
  </sheetPr>
  <dimension ref="A1:AA154"/>
  <sheetViews>
    <sheetView showGridLines="0" zoomScaleNormal="100" zoomScaleSheetLayoutView="112" workbookViewId="0">
      <selection activeCell="F14" sqref="F14"/>
    </sheetView>
  </sheetViews>
  <sheetFormatPr defaultColWidth="9.140625" defaultRowHeight="12.75" x14ac:dyDescent="0.2"/>
  <cols>
    <col min="1" max="1" width="3.7109375" style="85" customWidth="1"/>
    <col min="2" max="2" width="26.5703125" style="85" customWidth="1"/>
    <col min="3" max="3" width="21" style="85" customWidth="1"/>
    <col min="4" max="4" width="83.7109375" style="85" customWidth="1"/>
    <col min="5" max="5" width="3.7109375" style="85" customWidth="1"/>
    <col min="6" max="6" width="8.7109375" style="85" customWidth="1"/>
    <col min="7" max="7" width="2.7109375" style="85" customWidth="1"/>
    <col min="8" max="8" width="8.7109375" style="85" customWidth="1"/>
    <col min="9" max="9" width="2.7109375" style="85" customWidth="1"/>
    <col min="10" max="10" width="8.7109375" style="85" customWidth="1"/>
    <col min="11" max="11" width="2.7109375" style="85" customWidth="1"/>
    <col min="12" max="29" width="9.140625" style="85" customWidth="1"/>
    <col min="30" max="16384" width="9.140625" style="85"/>
  </cols>
  <sheetData>
    <row r="1" spans="1:26" x14ac:dyDescent="0.2">
      <c r="A1" s="85" t="s">
        <v>974</v>
      </c>
    </row>
    <row r="12" spans="1:26" x14ac:dyDescent="0.2">
      <c r="B12" s="86"/>
      <c r="C12" s="86"/>
      <c r="D12" s="86" t="s">
        <v>1107</v>
      </c>
      <c r="E12" s="86"/>
      <c r="F12" s="87">
        <v>1</v>
      </c>
      <c r="G12" s="86"/>
      <c r="H12" s="87">
        <v>2</v>
      </c>
      <c r="I12" s="86"/>
      <c r="J12" s="87">
        <v>3</v>
      </c>
      <c r="K12" s="86"/>
      <c r="L12" s="86"/>
      <c r="M12" s="86"/>
      <c r="N12" s="86"/>
      <c r="O12" s="86"/>
      <c r="P12" s="86"/>
      <c r="Q12" s="86"/>
      <c r="R12" s="86"/>
      <c r="S12" s="86"/>
      <c r="T12" s="86"/>
      <c r="U12" s="86"/>
    </row>
    <row r="13" spans="1:26" ht="51" x14ac:dyDescent="0.2">
      <c r="A13" s="86"/>
      <c r="B13" s="88" t="s">
        <v>862</v>
      </c>
      <c r="C13" s="89"/>
      <c r="D13" s="90"/>
      <c r="E13" s="86"/>
      <c r="F13" s="88" t="s">
        <v>1334</v>
      </c>
      <c r="G13" s="91"/>
      <c r="H13" s="88" t="s">
        <v>1356</v>
      </c>
      <c r="I13" s="91"/>
      <c r="J13" s="88" t="s">
        <v>1335</v>
      </c>
      <c r="K13" s="91"/>
      <c r="L13" s="92" t="s">
        <v>1197</v>
      </c>
      <c r="M13" s="86"/>
      <c r="N13" s="86"/>
      <c r="O13" s="86"/>
      <c r="P13" s="86"/>
      <c r="Q13" s="86"/>
      <c r="R13" s="86"/>
      <c r="S13" s="86"/>
      <c r="T13" s="86"/>
      <c r="U13" s="86"/>
    </row>
    <row r="14" spans="1:26" x14ac:dyDescent="0.2">
      <c r="A14" s="86"/>
      <c r="B14" s="86" t="s">
        <v>846</v>
      </c>
      <c r="C14" s="93" t="s">
        <v>1108</v>
      </c>
      <c r="D14" s="94" t="s">
        <v>1105</v>
      </c>
      <c r="E14" s="86"/>
      <c r="F14" s="95"/>
      <c r="G14" s="86"/>
      <c r="H14" s="86"/>
      <c r="I14" s="91" t="s">
        <v>1336</v>
      </c>
      <c r="J14" s="86"/>
      <c r="K14" s="86"/>
      <c r="L14" s="1129"/>
      <c r="M14" s="1130"/>
      <c r="N14" s="1130"/>
      <c r="O14" s="1130"/>
      <c r="P14" s="1130"/>
      <c r="Q14" s="1130"/>
      <c r="R14" s="1130"/>
      <c r="S14" s="1130"/>
      <c r="T14" s="1130"/>
      <c r="U14" s="1130"/>
      <c r="V14" s="1130"/>
      <c r="W14" s="1130"/>
      <c r="X14" s="1130"/>
      <c r="Y14" s="1130"/>
      <c r="Z14" s="1131"/>
    </row>
    <row r="15" spans="1:26" x14ac:dyDescent="0.2">
      <c r="A15" s="86"/>
      <c r="B15" s="86" t="s">
        <v>847</v>
      </c>
      <c r="C15" s="93" t="s">
        <v>1014</v>
      </c>
      <c r="D15" s="90"/>
      <c r="E15" s="86"/>
      <c r="F15" s="95"/>
      <c r="G15" s="86"/>
      <c r="H15" s="96"/>
      <c r="I15" s="86"/>
      <c r="J15" s="97"/>
      <c r="K15" s="86"/>
      <c r="L15" s="1129"/>
      <c r="M15" s="1130"/>
      <c r="N15" s="1130"/>
      <c r="O15" s="1130"/>
      <c r="P15" s="1130"/>
      <c r="Q15" s="1130"/>
      <c r="R15" s="1130"/>
      <c r="S15" s="1130"/>
      <c r="T15" s="1130"/>
      <c r="U15" s="1130"/>
      <c r="V15" s="1130"/>
      <c r="W15" s="1130"/>
      <c r="X15" s="1130"/>
      <c r="Y15" s="1130"/>
      <c r="Z15" s="1131"/>
    </row>
    <row r="16" spans="1:26" x14ac:dyDescent="0.2">
      <c r="A16" s="86"/>
      <c r="B16" s="86"/>
      <c r="C16" s="86"/>
      <c r="D16" s="98" t="s">
        <v>1015</v>
      </c>
      <c r="E16" s="86"/>
      <c r="F16" s="86"/>
      <c r="G16" s="86"/>
      <c r="H16" s="86"/>
      <c r="I16" s="86"/>
      <c r="J16" s="86"/>
      <c r="K16" s="86"/>
      <c r="L16" s="86"/>
      <c r="M16" s="86"/>
      <c r="N16" s="86"/>
      <c r="O16" s="86"/>
      <c r="P16" s="86"/>
      <c r="Q16" s="86"/>
      <c r="R16" s="86"/>
      <c r="S16" s="86"/>
      <c r="T16" s="86"/>
      <c r="U16" s="86"/>
    </row>
    <row r="17" spans="1:26" x14ac:dyDescent="0.2">
      <c r="A17" s="86"/>
      <c r="B17" s="86" t="s">
        <v>1013</v>
      </c>
      <c r="C17" s="93" t="s">
        <v>1016</v>
      </c>
      <c r="D17" s="90"/>
      <c r="E17" s="86"/>
      <c r="F17" s="95"/>
      <c r="G17" s="86"/>
      <c r="H17" s="96"/>
      <c r="I17" s="86"/>
      <c r="J17" s="97"/>
      <c r="K17" s="86"/>
      <c r="L17" s="1129"/>
      <c r="M17" s="1130"/>
      <c r="N17" s="1130"/>
      <c r="O17" s="1130"/>
      <c r="P17" s="1130"/>
      <c r="Q17" s="1130"/>
      <c r="R17" s="1130"/>
      <c r="S17" s="1130"/>
      <c r="T17" s="1130"/>
      <c r="U17" s="1130"/>
      <c r="V17" s="1130"/>
      <c r="W17" s="1130"/>
      <c r="X17" s="1130"/>
      <c r="Y17" s="1130"/>
      <c r="Z17" s="1131"/>
    </row>
    <row r="18" spans="1:26" x14ac:dyDescent="0.2">
      <c r="A18" s="86"/>
      <c r="B18" s="86"/>
      <c r="C18" s="86"/>
      <c r="D18" s="98" t="s">
        <v>1017</v>
      </c>
      <c r="E18" s="86"/>
      <c r="F18" s="86"/>
      <c r="G18" s="86"/>
      <c r="H18" s="86" t="s">
        <v>1343</v>
      </c>
      <c r="J18" s="86"/>
      <c r="K18" s="86"/>
      <c r="L18" s="86"/>
      <c r="M18" s="86"/>
      <c r="N18" s="86"/>
      <c r="O18" s="86"/>
      <c r="P18" s="86"/>
      <c r="Q18" s="86"/>
      <c r="R18" s="86"/>
      <c r="S18" s="86"/>
      <c r="T18" s="86"/>
      <c r="U18" s="86"/>
    </row>
    <row r="19" spans="1:26" x14ac:dyDescent="0.2">
      <c r="A19" s="86"/>
      <c r="B19" s="86"/>
      <c r="C19" s="86"/>
      <c r="D19" s="98" t="s">
        <v>1018</v>
      </c>
      <c r="E19" s="86"/>
      <c r="F19" s="86"/>
      <c r="G19" s="86"/>
      <c r="H19" s="86"/>
      <c r="I19" s="86"/>
      <c r="J19" s="86"/>
      <c r="K19" s="86"/>
      <c r="L19" s="86"/>
      <c r="M19" s="86"/>
      <c r="N19" s="86"/>
      <c r="O19" s="86"/>
      <c r="P19" s="86"/>
      <c r="Q19" s="86"/>
      <c r="R19" s="86"/>
      <c r="S19" s="86"/>
      <c r="T19" s="86"/>
      <c r="U19" s="86"/>
    </row>
    <row r="20" spans="1:26" x14ac:dyDescent="0.2">
      <c r="A20" s="86"/>
      <c r="B20" s="86" t="s">
        <v>845</v>
      </c>
      <c r="C20" s="93" t="s">
        <v>1019</v>
      </c>
      <c r="D20" s="90"/>
      <c r="E20" s="86"/>
      <c r="F20" s="95"/>
      <c r="G20" s="86"/>
      <c r="H20" s="96"/>
      <c r="I20" s="86"/>
      <c r="J20" s="97"/>
      <c r="K20" s="86"/>
      <c r="L20" s="1129"/>
      <c r="M20" s="1130"/>
      <c r="N20" s="1130"/>
      <c r="O20" s="1130"/>
      <c r="P20" s="1130"/>
      <c r="Q20" s="1130"/>
      <c r="R20" s="1130"/>
      <c r="S20" s="1130"/>
      <c r="T20" s="1130"/>
      <c r="U20" s="1130"/>
      <c r="V20" s="1130"/>
      <c r="W20" s="1130"/>
      <c r="X20" s="1130"/>
      <c r="Y20" s="1130"/>
      <c r="Z20" s="1131"/>
    </row>
    <row r="21" spans="1:26" x14ac:dyDescent="0.2">
      <c r="A21" s="86"/>
      <c r="B21" s="86" t="s">
        <v>848</v>
      </c>
      <c r="C21" s="93" t="s">
        <v>1020</v>
      </c>
      <c r="D21" s="90"/>
      <c r="E21" s="86"/>
      <c r="F21" s="95"/>
      <c r="G21" s="86"/>
      <c r="H21" s="96"/>
      <c r="I21" s="86"/>
      <c r="J21" s="97"/>
      <c r="K21" s="86"/>
      <c r="L21" s="1129"/>
      <c r="M21" s="1130"/>
      <c r="N21" s="1130"/>
      <c r="O21" s="1130"/>
      <c r="P21" s="1130"/>
      <c r="Q21" s="1130"/>
      <c r="R21" s="1130"/>
      <c r="S21" s="1130"/>
      <c r="T21" s="1130"/>
      <c r="U21" s="1130"/>
      <c r="V21" s="1130"/>
      <c r="W21" s="1130"/>
      <c r="X21" s="1130"/>
      <c r="Y21" s="1130"/>
      <c r="Z21" s="1131"/>
    </row>
    <row r="22" spans="1:26" ht="25.5" x14ac:dyDescent="0.2">
      <c r="A22" s="86"/>
      <c r="B22" s="86"/>
      <c r="C22" s="86"/>
      <c r="D22" s="98" t="s">
        <v>1021</v>
      </c>
      <c r="E22" s="86"/>
      <c r="F22" s="86"/>
      <c r="G22" s="86"/>
      <c r="H22" s="86"/>
      <c r="I22" s="86"/>
      <c r="J22" s="86"/>
      <c r="K22" s="86"/>
      <c r="L22" s="86"/>
      <c r="M22" s="86"/>
      <c r="N22" s="86"/>
      <c r="O22" s="86"/>
      <c r="P22" s="86"/>
      <c r="Q22" s="86"/>
      <c r="R22" s="86"/>
      <c r="S22" s="86"/>
      <c r="T22" s="86"/>
      <c r="U22" s="86"/>
    </row>
    <row r="23" spans="1:26" ht="25.5" x14ac:dyDescent="0.2">
      <c r="A23" s="86"/>
      <c r="B23" s="86"/>
      <c r="C23" s="86"/>
      <c r="D23" s="98" t="s">
        <v>1476</v>
      </c>
      <c r="E23" s="86"/>
      <c r="F23" s="86"/>
      <c r="G23" s="86"/>
      <c r="H23" s="86"/>
      <c r="I23" s="86"/>
      <c r="J23" s="86"/>
      <c r="K23" s="86"/>
      <c r="L23" s="86"/>
      <c r="M23" s="86"/>
      <c r="N23" s="86"/>
      <c r="O23" s="86"/>
      <c r="P23" s="86"/>
      <c r="Q23" s="86"/>
      <c r="R23" s="86"/>
      <c r="S23" s="86"/>
      <c r="T23" s="86"/>
      <c r="U23" s="86"/>
    </row>
    <row r="24" spans="1:26" x14ac:dyDescent="0.2">
      <c r="A24" s="86"/>
      <c r="B24" s="86" t="s">
        <v>849</v>
      </c>
      <c r="C24" s="93" t="s">
        <v>1022</v>
      </c>
      <c r="D24" s="90"/>
      <c r="E24" s="86"/>
      <c r="F24" s="95"/>
      <c r="G24" s="86"/>
      <c r="H24" s="96"/>
      <c r="I24" s="86"/>
      <c r="J24" s="97"/>
      <c r="K24" s="86"/>
      <c r="L24" s="1129"/>
      <c r="M24" s="1130"/>
      <c r="N24" s="1130"/>
      <c r="O24" s="1130"/>
      <c r="P24" s="1130"/>
      <c r="Q24" s="1130"/>
      <c r="R24" s="1130"/>
      <c r="S24" s="1130"/>
      <c r="T24" s="1130"/>
      <c r="U24" s="1130"/>
      <c r="V24" s="1130"/>
      <c r="W24" s="1130"/>
      <c r="X24" s="1130"/>
      <c r="Y24" s="1130"/>
      <c r="Z24" s="1131"/>
    </row>
    <row r="25" spans="1:26" x14ac:dyDescent="0.2">
      <c r="A25" s="86"/>
      <c r="B25" s="86"/>
      <c r="C25" s="86"/>
      <c r="D25" s="98" t="s">
        <v>1023</v>
      </c>
      <c r="E25" s="86"/>
      <c r="F25" s="86"/>
      <c r="G25" s="86"/>
      <c r="H25" s="86"/>
      <c r="I25" s="86"/>
      <c r="J25" s="86"/>
      <c r="K25" s="86"/>
      <c r="L25" s="86"/>
      <c r="M25" s="86"/>
      <c r="N25" s="86"/>
      <c r="O25" s="86"/>
      <c r="P25" s="86"/>
      <c r="Q25" s="86"/>
      <c r="R25" s="86"/>
      <c r="S25" s="86"/>
      <c r="T25" s="86"/>
      <c r="U25" s="86"/>
    </row>
    <row r="26" spans="1:26" x14ac:dyDescent="0.2">
      <c r="A26" s="86"/>
      <c r="B26" s="86"/>
      <c r="C26" s="86"/>
      <c r="D26" s="98" t="s">
        <v>1024</v>
      </c>
      <c r="E26" s="86"/>
      <c r="F26" s="86"/>
      <c r="G26" s="86"/>
      <c r="H26" s="86"/>
      <c r="I26" s="86"/>
      <c r="J26" s="86"/>
      <c r="K26" s="86"/>
      <c r="L26" s="86"/>
      <c r="M26" s="86"/>
      <c r="N26" s="86"/>
      <c r="O26" s="86"/>
      <c r="P26" s="86"/>
      <c r="Q26" s="86"/>
      <c r="R26" s="86"/>
      <c r="S26" s="86"/>
      <c r="T26" s="86"/>
      <c r="U26" s="86"/>
    </row>
    <row r="27" spans="1:26" x14ac:dyDescent="0.2">
      <c r="A27" s="86"/>
      <c r="B27" s="86"/>
      <c r="C27" s="86"/>
      <c r="D27" s="98" t="s">
        <v>1025</v>
      </c>
      <c r="E27" s="86"/>
      <c r="F27" s="86"/>
      <c r="G27" s="86"/>
      <c r="H27" s="86"/>
      <c r="I27" s="86"/>
      <c r="J27" s="86"/>
      <c r="K27" s="86"/>
      <c r="L27" s="86"/>
      <c r="M27" s="86"/>
      <c r="N27" s="86"/>
      <c r="O27" s="86"/>
      <c r="P27" s="86"/>
      <c r="Q27" s="86"/>
      <c r="R27" s="86"/>
      <c r="S27" s="86"/>
      <c r="T27" s="86"/>
      <c r="U27" s="86"/>
    </row>
    <row r="28" spans="1:26" x14ac:dyDescent="0.2">
      <c r="A28" s="86"/>
      <c r="B28" s="86"/>
      <c r="C28" s="86"/>
      <c r="D28" s="98" t="s">
        <v>1026</v>
      </c>
      <c r="E28" s="86"/>
      <c r="F28" s="86"/>
      <c r="G28" s="86"/>
      <c r="H28" s="86"/>
      <c r="I28" s="86"/>
      <c r="J28" s="86"/>
      <c r="K28" s="86"/>
      <c r="L28" s="86"/>
      <c r="M28" s="86"/>
      <c r="N28" s="86"/>
      <c r="O28" s="86"/>
      <c r="P28" s="86"/>
      <c r="Q28" s="86"/>
      <c r="R28" s="86"/>
      <c r="S28" s="86"/>
      <c r="T28" s="86"/>
      <c r="U28" s="86"/>
    </row>
    <row r="29" spans="1:26" ht="25.5" x14ac:dyDescent="0.2">
      <c r="A29" s="86"/>
      <c r="B29" s="86"/>
      <c r="C29" s="86"/>
      <c r="D29" s="98" t="s">
        <v>1027</v>
      </c>
      <c r="E29" s="86"/>
      <c r="F29" s="86"/>
      <c r="G29" s="86"/>
      <c r="H29" s="86"/>
      <c r="I29" s="86"/>
      <c r="J29" s="86"/>
      <c r="K29" s="86"/>
      <c r="L29" s="86"/>
      <c r="M29" s="86"/>
      <c r="N29" s="86"/>
      <c r="O29" s="86"/>
      <c r="P29" s="86"/>
      <c r="Q29" s="86"/>
      <c r="R29" s="86"/>
      <c r="S29" s="86"/>
      <c r="T29" s="86"/>
      <c r="U29" s="86"/>
    </row>
    <row r="30" spans="1:26" ht="25.5" x14ac:dyDescent="0.2">
      <c r="A30" s="86"/>
      <c r="B30" s="86"/>
      <c r="C30" s="86"/>
      <c r="D30" s="98" t="s">
        <v>1028</v>
      </c>
      <c r="E30" s="86"/>
      <c r="F30" s="86"/>
      <c r="G30" s="86"/>
      <c r="H30" s="86"/>
      <c r="I30" s="86"/>
      <c r="J30" s="86"/>
      <c r="K30" s="86"/>
      <c r="L30" s="86"/>
      <c r="M30" s="86"/>
      <c r="N30" s="86"/>
      <c r="O30" s="86"/>
      <c r="P30" s="86"/>
      <c r="Q30" s="86"/>
      <c r="R30" s="86"/>
      <c r="S30" s="86"/>
      <c r="T30" s="86"/>
      <c r="U30" s="86"/>
    </row>
    <row r="31" spans="1:26" x14ac:dyDescent="0.2">
      <c r="A31" s="86"/>
      <c r="B31" s="86"/>
      <c r="C31" s="86"/>
      <c r="D31" s="98" t="s">
        <v>1029</v>
      </c>
      <c r="E31" s="86"/>
      <c r="F31" s="86"/>
      <c r="G31" s="86"/>
      <c r="H31" s="86"/>
      <c r="I31" s="86"/>
      <c r="J31" s="86"/>
      <c r="K31" s="86"/>
      <c r="L31" s="86"/>
      <c r="M31" s="86"/>
      <c r="N31" s="86"/>
      <c r="O31" s="86"/>
      <c r="P31" s="86"/>
      <c r="Q31" s="86"/>
      <c r="R31" s="86"/>
      <c r="S31" s="86"/>
      <c r="T31" s="86"/>
      <c r="U31" s="86"/>
    </row>
    <row r="32" spans="1:26" x14ac:dyDescent="0.2">
      <c r="A32" s="86"/>
      <c r="B32" s="86"/>
      <c r="C32" s="86"/>
      <c r="D32" s="98" t="s">
        <v>1030</v>
      </c>
      <c r="E32" s="86"/>
      <c r="F32" s="86"/>
      <c r="G32" s="86"/>
      <c r="H32" s="86"/>
      <c r="I32" s="86"/>
      <c r="J32" s="86"/>
      <c r="K32" s="86"/>
      <c r="L32" s="86"/>
      <c r="M32" s="86"/>
      <c r="N32" s="86"/>
      <c r="O32" s="86"/>
      <c r="P32" s="86"/>
      <c r="Q32" s="86"/>
      <c r="R32" s="86"/>
      <c r="S32" s="86"/>
      <c r="T32" s="86"/>
      <c r="U32" s="86"/>
    </row>
    <row r="33" spans="1:26" x14ac:dyDescent="0.2">
      <c r="A33" s="86"/>
      <c r="B33" s="86" t="s">
        <v>850</v>
      </c>
      <c r="C33" s="93" t="s">
        <v>1031</v>
      </c>
      <c r="D33" s="90"/>
      <c r="E33" s="86"/>
      <c r="F33" s="95"/>
      <c r="G33" s="86"/>
      <c r="H33" s="96"/>
      <c r="I33" s="86"/>
      <c r="J33" s="97"/>
      <c r="K33" s="86"/>
      <c r="L33" s="1129"/>
      <c r="M33" s="1130"/>
      <c r="N33" s="1130"/>
      <c r="O33" s="1130"/>
      <c r="P33" s="1130"/>
      <c r="Q33" s="1130"/>
      <c r="R33" s="1130"/>
      <c r="S33" s="1130"/>
      <c r="T33" s="1130"/>
      <c r="U33" s="1130"/>
      <c r="V33" s="1130"/>
      <c r="W33" s="1130"/>
      <c r="X33" s="1130"/>
      <c r="Y33" s="1130"/>
      <c r="Z33" s="1131"/>
    </row>
    <row r="34" spans="1:26" x14ac:dyDescent="0.2">
      <c r="A34" s="86"/>
      <c r="B34" s="86"/>
      <c r="C34" s="86"/>
      <c r="D34" s="98" t="s">
        <v>1032</v>
      </c>
      <c r="E34" s="86"/>
      <c r="F34" s="86"/>
      <c r="G34" s="86"/>
      <c r="H34" s="86" t="s">
        <v>1532</v>
      </c>
      <c r="I34" s="86"/>
      <c r="J34" s="86"/>
      <c r="K34" s="86"/>
      <c r="L34" s="86"/>
      <c r="M34" s="86"/>
      <c r="N34" s="86"/>
      <c r="O34" s="86"/>
      <c r="P34" s="86"/>
      <c r="Q34" s="86"/>
      <c r="R34" s="86"/>
      <c r="S34" s="86"/>
      <c r="T34" s="86"/>
      <c r="U34" s="86"/>
    </row>
    <row r="35" spans="1:26" ht="25.5" x14ac:dyDescent="0.2">
      <c r="A35" s="86"/>
      <c r="B35" s="86"/>
      <c r="C35" s="86"/>
      <c r="D35" s="98" t="s">
        <v>1033</v>
      </c>
      <c r="E35" s="86"/>
      <c r="F35" s="86"/>
      <c r="G35" s="86"/>
      <c r="H35" s="86"/>
      <c r="I35" s="86"/>
      <c r="J35" s="86"/>
      <c r="K35" s="86"/>
      <c r="L35" s="86"/>
      <c r="M35" s="86"/>
      <c r="N35" s="86"/>
      <c r="O35" s="86"/>
      <c r="P35" s="86"/>
      <c r="Q35" s="86"/>
      <c r="R35" s="86"/>
      <c r="S35" s="86"/>
      <c r="T35" s="86"/>
      <c r="U35" s="86"/>
    </row>
    <row r="36" spans="1:26" x14ac:dyDescent="0.2">
      <c r="A36" s="86"/>
      <c r="B36" s="86" t="s">
        <v>851</v>
      </c>
      <c r="C36" s="93" t="s">
        <v>1034</v>
      </c>
      <c r="D36" s="90"/>
      <c r="E36" s="86"/>
      <c r="F36" s="95"/>
      <c r="G36" s="86"/>
      <c r="H36" s="86"/>
      <c r="I36" s="86"/>
      <c r="J36" s="86"/>
      <c r="K36" s="86"/>
      <c r="L36" s="1129"/>
      <c r="M36" s="1130"/>
      <c r="N36" s="1130"/>
      <c r="O36" s="1130"/>
      <c r="P36" s="1130"/>
      <c r="Q36" s="1130"/>
      <c r="R36" s="1130"/>
      <c r="S36" s="1130"/>
      <c r="T36" s="1130"/>
      <c r="U36" s="1130"/>
      <c r="V36" s="1130"/>
      <c r="W36" s="1130"/>
      <c r="X36" s="1130"/>
      <c r="Y36" s="1130"/>
      <c r="Z36" s="1131"/>
    </row>
    <row r="37" spans="1:26" x14ac:dyDescent="0.2">
      <c r="A37" s="86"/>
      <c r="B37" s="86"/>
      <c r="C37" s="86"/>
      <c r="D37" s="98" t="s">
        <v>1035</v>
      </c>
      <c r="E37" s="86"/>
      <c r="F37" s="86"/>
      <c r="G37" s="86"/>
      <c r="H37" s="86"/>
      <c r="I37" s="86"/>
      <c r="J37" s="86"/>
      <c r="K37" s="86"/>
      <c r="L37" s="86"/>
      <c r="M37" s="86"/>
      <c r="N37" s="86"/>
      <c r="O37" s="86"/>
      <c r="P37" s="86"/>
      <c r="Q37" s="86"/>
      <c r="R37" s="86"/>
      <c r="S37" s="86"/>
      <c r="T37" s="86"/>
      <c r="U37" s="86"/>
    </row>
    <row r="38" spans="1:26" x14ac:dyDescent="0.2">
      <c r="A38" s="86"/>
      <c r="B38" s="86" t="s">
        <v>852</v>
      </c>
      <c r="C38" s="93" t="s">
        <v>1036</v>
      </c>
      <c r="D38" s="90"/>
      <c r="E38" s="86"/>
      <c r="F38" s="95"/>
      <c r="G38" s="86"/>
      <c r="H38" s="96"/>
      <c r="I38" s="86"/>
      <c r="J38" s="97"/>
      <c r="K38" s="86"/>
      <c r="L38" s="1129"/>
      <c r="M38" s="1130"/>
      <c r="N38" s="1130"/>
      <c r="O38" s="1130"/>
      <c r="P38" s="1130"/>
      <c r="Q38" s="1130"/>
      <c r="R38" s="1130"/>
      <c r="S38" s="1130"/>
      <c r="T38" s="1130"/>
      <c r="U38" s="1130"/>
      <c r="V38" s="1130"/>
      <c r="W38" s="1130"/>
      <c r="X38" s="1130"/>
      <c r="Y38" s="1130"/>
      <c r="Z38" s="1131"/>
    </row>
    <row r="39" spans="1:26" ht="25.5" x14ac:dyDescent="0.2">
      <c r="A39" s="86"/>
      <c r="B39" s="86"/>
      <c r="C39" s="86"/>
      <c r="D39" s="98" t="s">
        <v>1037</v>
      </c>
      <c r="E39" s="86"/>
      <c r="F39" s="86"/>
      <c r="G39" s="86"/>
      <c r="H39" s="86"/>
      <c r="I39" s="86"/>
      <c r="J39" s="99" t="s">
        <v>1337</v>
      </c>
      <c r="K39" s="86"/>
      <c r="L39" s="86"/>
      <c r="M39" s="86"/>
      <c r="N39" s="86"/>
      <c r="O39" s="86"/>
      <c r="P39" s="86"/>
      <c r="Q39" s="86"/>
      <c r="R39" s="86"/>
      <c r="S39" s="86"/>
      <c r="T39" s="86"/>
      <c r="U39" s="86"/>
    </row>
    <row r="40" spans="1:26" x14ac:dyDescent="0.2">
      <c r="A40" s="86"/>
      <c r="B40" s="86"/>
      <c r="C40" s="86"/>
      <c r="D40" s="98" t="s">
        <v>1194</v>
      </c>
      <c r="E40" s="86"/>
      <c r="F40" s="86"/>
      <c r="G40" s="86"/>
      <c r="H40" s="86"/>
      <c r="I40" s="86"/>
      <c r="K40" s="86"/>
      <c r="L40" s="86"/>
      <c r="M40" s="86"/>
      <c r="N40" s="86"/>
      <c r="O40" s="86"/>
      <c r="P40" s="86"/>
      <c r="Q40" s="86"/>
      <c r="R40" s="86"/>
      <c r="S40" s="86"/>
      <c r="T40" s="86"/>
      <c r="U40" s="86"/>
    </row>
    <row r="41" spans="1:26" x14ac:dyDescent="0.2">
      <c r="A41" s="86"/>
      <c r="B41" s="86"/>
      <c r="C41" s="86"/>
      <c r="D41" s="98" t="s">
        <v>1191</v>
      </c>
      <c r="E41" s="86"/>
      <c r="F41" s="86"/>
      <c r="G41" s="86"/>
      <c r="H41" s="86"/>
      <c r="I41" s="86"/>
      <c r="J41" s="86"/>
      <c r="K41" s="86"/>
      <c r="L41" s="86"/>
      <c r="M41" s="86"/>
      <c r="N41" s="86"/>
      <c r="O41" s="86"/>
      <c r="P41" s="86"/>
      <c r="Q41" s="86"/>
      <c r="R41" s="86"/>
      <c r="S41" s="86"/>
      <c r="T41" s="86"/>
      <c r="U41" s="86"/>
    </row>
    <row r="42" spans="1:26" x14ac:dyDescent="0.2">
      <c r="A42" s="86"/>
      <c r="B42" s="86"/>
      <c r="C42" s="86"/>
      <c r="D42" s="98"/>
      <c r="E42" s="86"/>
      <c r="F42" s="86"/>
      <c r="G42" s="86"/>
      <c r="H42" s="86"/>
      <c r="I42" s="86"/>
      <c r="J42" s="86"/>
      <c r="K42" s="86"/>
      <c r="L42" s="86"/>
      <c r="M42" s="86"/>
      <c r="N42" s="86"/>
      <c r="O42" s="86"/>
      <c r="P42" s="86"/>
      <c r="Q42" s="86"/>
      <c r="R42" s="86"/>
      <c r="S42" s="86"/>
      <c r="T42" s="86"/>
      <c r="U42" s="86"/>
    </row>
    <row r="43" spans="1:26" x14ac:dyDescent="0.2">
      <c r="A43" s="86"/>
      <c r="B43" s="86"/>
      <c r="C43" s="86"/>
      <c r="D43" s="98" t="s">
        <v>1190</v>
      </c>
      <c r="E43" s="86"/>
      <c r="F43" s="86"/>
      <c r="G43" s="86"/>
      <c r="H43" s="86"/>
      <c r="I43" s="86"/>
      <c r="J43" s="86"/>
      <c r="K43" s="86"/>
      <c r="L43" s="86"/>
      <c r="M43" s="86"/>
      <c r="N43" s="86"/>
      <c r="O43" s="86"/>
      <c r="P43" s="86"/>
      <c r="Q43" s="86"/>
      <c r="R43" s="86"/>
      <c r="S43" s="86"/>
      <c r="T43" s="86"/>
      <c r="U43" s="86"/>
    </row>
    <row r="44" spans="1:26" x14ac:dyDescent="0.2">
      <c r="A44" s="86"/>
      <c r="B44" s="86"/>
      <c r="C44" s="86"/>
      <c r="D44" s="98"/>
      <c r="E44" s="86"/>
      <c r="F44" s="86"/>
      <c r="G44" s="86"/>
      <c r="H44" s="86"/>
      <c r="I44" s="86"/>
      <c r="J44" s="86"/>
      <c r="K44" s="86"/>
      <c r="L44" s="86"/>
      <c r="M44" s="86"/>
      <c r="N44" s="86"/>
      <c r="O44" s="86"/>
      <c r="P44" s="86"/>
      <c r="Q44" s="86"/>
      <c r="R44" s="86"/>
      <c r="S44" s="86"/>
      <c r="T44" s="86"/>
      <c r="U44" s="86"/>
    </row>
    <row r="45" spans="1:26" x14ac:dyDescent="0.2">
      <c r="A45" s="86"/>
      <c r="B45" s="86"/>
      <c r="C45" s="86"/>
      <c r="D45" s="98"/>
      <c r="E45" s="86"/>
      <c r="F45" s="86"/>
      <c r="G45" s="86"/>
      <c r="H45" s="86"/>
      <c r="I45" s="86"/>
      <c r="J45" s="86"/>
      <c r="K45" s="86"/>
      <c r="L45" s="86"/>
      <c r="M45" s="86"/>
      <c r="N45" s="86"/>
      <c r="O45" s="86"/>
      <c r="P45" s="86"/>
      <c r="Q45" s="86"/>
      <c r="R45" s="86"/>
      <c r="S45" s="86"/>
      <c r="T45" s="86"/>
      <c r="U45" s="86"/>
    </row>
    <row r="46" spans="1:26" x14ac:dyDescent="0.2">
      <c r="A46" s="86"/>
      <c r="B46" s="86"/>
      <c r="C46" s="86"/>
      <c r="D46" s="98"/>
      <c r="E46" s="86"/>
      <c r="F46" s="86"/>
      <c r="G46" s="86"/>
      <c r="H46" s="86"/>
      <c r="I46" s="86"/>
      <c r="J46" s="86"/>
      <c r="K46" s="86"/>
      <c r="L46" s="86"/>
      <c r="M46" s="86"/>
      <c r="N46" s="86"/>
      <c r="O46" s="86"/>
      <c r="P46" s="86"/>
      <c r="Q46" s="86"/>
      <c r="R46" s="86"/>
      <c r="S46" s="86"/>
      <c r="T46" s="86"/>
      <c r="U46" s="86"/>
    </row>
    <row r="47" spans="1:26" x14ac:dyDescent="0.2">
      <c r="A47" s="86"/>
      <c r="B47" s="86"/>
      <c r="C47" s="86"/>
      <c r="D47" s="98" t="s">
        <v>1192</v>
      </c>
      <c r="E47" s="86"/>
      <c r="F47" s="86"/>
      <c r="G47" s="86"/>
      <c r="H47" s="86"/>
      <c r="I47" s="86"/>
      <c r="J47" s="86"/>
      <c r="K47" s="86"/>
      <c r="L47" s="86"/>
      <c r="M47" s="86"/>
      <c r="N47" s="86"/>
      <c r="O47" s="86"/>
      <c r="P47" s="86"/>
      <c r="Q47" s="86"/>
      <c r="R47" s="86"/>
      <c r="S47" s="86"/>
      <c r="T47" s="86"/>
      <c r="U47" s="86"/>
    </row>
    <row r="48" spans="1:26" x14ac:dyDescent="0.2">
      <c r="A48" s="86"/>
      <c r="B48" s="86"/>
      <c r="C48" s="86"/>
      <c r="D48" s="98"/>
      <c r="E48" s="86"/>
      <c r="F48" s="86"/>
      <c r="G48" s="86"/>
      <c r="H48" s="86"/>
      <c r="I48" s="86"/>
      <c r="J48" s="86"/>
      <c r="K48" s="86"/>
      <c r="L48" s="86"/>
      <c r="M48" s="86"/>
      <c r="N48" s="86"/>
      <c r="O48" s="86"/>
      <c r="P48" s="86"/>
      <c r="Q48" s="86"/>
      <c r="R48" s="86"/>
      <c r="S48" s="86"/>
      <c r="T48" s="86"/>
      <c r="U48" s="86"/>
    </row>
    <row r="49" spans="1:27" x14ac:dyDescent="0.2">
      <c r="A49" s="86"/>
      <c r="B49" s="86"/>
      <c r="C49" s="86"/>
      <c r="D49" s="98"/>
      <c r="E49" s="86"/>
      <c r="F49" s="86"/>
      <c r="G49" s="86"/>
      <c r="H49" s="86"/>
      <c r="I49" s="86"/>
      <c r="J49" s="86"/>
      <c r="K49" s="86"/>
      <c r="L49" s="86"/>
      <c r="M49" s="86"/>
      <c r="N49" s="86"/>
      <c r="O49" s="86"/>
      <c r="P49" s="86"/>
      <c r="Q49" s="86"/>
      <c r="R49" s="86"/>
      <c r="S49" s="86"/>
      <c r="T49" s="86"/>
      <c r="U49" s="86"/>
    </row>
    <row r="50" spans="1:27" x14ac:dyDescent="0.2">
      <c r="A50" s="86"/>
      <c r="B50" s="86"/>
      <c r="C50" s="86"/>
      <c r="D50" s="98"/>
      <c r="E50" s="86"/>
      <c r="F50" s="86"/>
      <c r="G50" s="86"/>
      <c r="H50" s="86"/>
      <c r="I50" s="86"/>
      <c r="J50" s="86"/>
      <c r="K50" s="86"/>
      <c r="L50" s="86"/>
      <c r="M50" s="86"/>
      <c r="N50" s="86"/>
      <c r="O50" s="86"/>
      <c r="P50" s="86"/>
      <c r="Q50" s="86"/>
      <c r="R50" s="86"/>
      <c r="S50" s="86"/>
      <c r="T50" s="86"/>
      <c r="U50" s="86"/>
    </row>
    <row r="51" spans="1:27" x14ac:dyDescent="0.2">
      <c r="A51" s="86"/>
      <c r="B51" s="86"/>
      <c r="C51" s="86"/>
      <c r="D51" s="98" t="s">
        <v>1193</v>
      </c>
      <c r="E51" s="86"/>
      <c r="F51" s="86"/>
      <c r="G51" s="86"/>
      <c r="H51" s="86"/>
      <c r="I51" s="86"/>
      <c r="J51" s="86"/>
      <c r="K51" s="86"/>
      <c r="L51" s="86"/>
      <c r="M51" s="86"/>
      <c r="N51" s="86"/>
      <c r="O51" s="86"/>
      <c r="P51" s="86"/>
      <c r="Q51" s="86"/>
      <c r="R51" s="86"/>
      <c r="S51" s="86"/>
      <c r="T51" s="86"/>
      <c r="U51" s="86"/>
    </row>
    <row r="52" spans="1:27" x14ac:dyDescent="0.2">
      <c r="A52" s="86"/>
      <c r="B52" s="86"/>
      <c r="C52" s="86"/>
      <c r="D52" s="98"/>
      <c r="E52" s="86"/>
      <c r="F52" s="86"/>
      <c r="G52" s="86"/>
      <c r="H52" s="86"/>
      <c r="I52" s="86"/>
      <c r="J52" s="86"/>
      <c r="K52" s="86"/>
      <c r="L52" s="86"/>
      <c r="M52" s="86"/>
      <c r="N52" s="86"/>
      <c r="O52" s="86"/>
      <c r="P52" s="86"/>
      <c r="Q52" s="86"/>
      <c r="R52" s="86"/>
      <c r="S52" s="86"/>
      <c r="T52" s="86"/>
      <c r="U52" s="86"/>
    </row>
    <row r="53" spans="1:27" x14ac:dyDescent="0.2">
      <c r="A53" s="86"/>
      <c r="B53" s="86"/>
      <c r="C53" s="86"/>
      <c r="D53" s="98"/>
      <c r="E53" s="86"/>
      <c r="F53" s="86"/>
      <c r="G53" s="86"/>
      <c r="H53" s="86"/>
      <c r="I53" s="86"/>
      <c r="J53" s="86"/>
      <c r="K53" s="86"/>
      <c r="L53" s="86"/>
      <c r="M53" s="86"/>
      <c r="N53" s="86"/>
      <c r="O53" s="86"/>
      <c r="P53" s="86"/>
      <c r="Q53" s="86"/>
      <c r="R53" s="86"/>
      <c r="S53" s="86"/>
      <c r="T53" s="86"/>
      <c r="U53" s="86"/>
    </row>
    <row r="54" spans="1:27" x14ac:dyDescent="0.2">
      <c r="A54" s="86"/>
      <c r="B54" s="86"/>
      <c r="C54" s="86"/>
      <c r="D54" s="98"/>
      <c r="E54" s="86"/>
      <c r="F54" s="86"/>
      <c r="G54" s="86"/>
      <c r="H54" s="86"/>
      <c r="I54" s="86"/>
      <c r="J54" s="86"/>
      <c r="K54" s="86"/>
      <c r="L54" s="86"/>
      <c r="M54" s="86"/>
      <c r="N54" s="86"/>
      <c r="O54" s="86"/>
      <c r="P54" s="86"/>
      <c r="Q54" s="86"/>
      <c r="R54" s="86"/>
      <c r="S54" s="86"/>
      <c r="T54" s="86"/>
      <c r="U54" s="86"/>
    </row>
    <row r="55" spans="1:27" x14ac:dyDescent="0.2">
      <c r="A55" s="86"/>
      <c r="B55" s="86"/>
      <c r="C55" s="86"/>
      <c r="D55" s="100" t="s">
        <v>771</v>
      </c>
      <c r="E55" s="86"/>
      <c r="F55" s="86"/>
      <c r="G55" s="86"/>
      <c r="H55" s="86"/>
      <c r="I55" s="86"/>
      <c r="J55" s="86"/>
      <c r="K55" s="86"/>
      <c r="L55" s="86"/>
      <c r="M55" s="86"/>
      <c r="N55" s="86"/>
      <c r="O55" s="86"/>
      <c r="P55" s="86"/>
      <c r="Q55" s="86"/>
      <c r="R55" s="86"/>
      <c r="S55" s="86"/>
      <c r="T55" s="86"/>
      <c r="U55" s="86"/>
    </row>
    <row r="56" spans="1:27" x14ac:dyDescent="0.2">
      <c r="A56" s="86"/>
      <c r="B56" s="86" t="s">
        <v>853</v>
      </c>
      <c r="C56" s="93" t="s">
        <v>1038</v>
      </c>
      <c r="D56" s="90"/>
      <c r="E56" s="86"/>
      <c r="F56" s="95"/>
      <c r="G56" s="86"/>
      <c r="H56" s="96"/>
      <c r="I56" s="86"/>
      <c r="J56" s="86"/>
      <c r="K56" s="86"/>
      <c r="L56" s="1129"/>
      <c r="M56" s="1130"/>
      <c r="N56" s="1130"/>
      <c r="O56" s="1130"/>
      <c r="P56" s="1130"/>
      <c r="Q56" s="1130"/>
      <c r="R56" s="1130"/>
      <c r="S56" s="1130"/>
      <c r="T56" s="1130"/>
      <c r="U56" s="1130"/>
      <c r="V56" s="1130"/>
      <c r="W56" s="1130"/>
      <c r="X56" s="1130"/>
      <c r="Y56" s="1130"/>
      <c r="Z56" s="1131"/>
    </row>
    <row r="57" spans="1:27" x14ac:dyDescent="0.2">
      <c r="A57" s="86"/>
      <c r="B57" s="86"/>
      <c r="C57" s="86"/>
      <c r="D57" s="98" t="s">
        <v>1039</v>
      </c>
      <c r="E57" s="86"/>
      <c r="F57" s="86"/>
      <c r="G57" s="86"/>
      <c r="H57" s="86"/>
      <c r="I57" s="86"/>
      <c r="J57" s="86"/>
      <c r="K57" s="86"/>
      <c r="L57" s="86"/>
      <c r="M57" s="86"/>
      <c r="N57" s="86"/>
      <c r="O57" s="86"/>
      <c r="P57" s="86"/>
      <c r="Q57" s="86"/>
      <c r="R57" s="86"/>
      <c r="S57" s="86"/>
      <c r="T57" s="86"/>
      <c r="U57" s="86"/>
    </row>
    <row r="58" spans="1:27" x14ac:dyDescent="0.2">
      <c r="A58" s="86"/>
      <c r="B58" s="86" t="s">
        <v>854</v>
      </c>
      <c r="C58" s="93" t="s">
        <v>1040</v>
      </c>
      <c r="D58" s="90"/>
      <c r="E58" s="86"/>
      <c r="F58" s="95"/>
      <c r="G58" s="86"/>
      <c r="H58" s="96"/>
      <c r="I58" s="86"/>
      <c r="J58" s="86"/>
      <c r="K58" s="86"/>
      <c r="L58" s="1129"/>
      <c r="M58" s="1130"/>
      <c r="N58" s="1130"/>
      <c r="O58" s="1130"/>
      <c r="P58" s="1130"/>
      <c r="Q58" s="1130"/>
      <c r="R58" s="1130"/>
      <c r="S58" s="1130"/>
      <c r="T58" s="1130"/>
      <c r="U58" s="1130"/>
      <c r="V58" s="1130"/>
      <c r="W58" s="1130"/>
      <c r="X58" s="1130"/>
      <c r="Y58" s="1130"/>
      <c r="Z58" s="1131"/>
    </row>
    <row r="59" spans="1:27" ht="25.5" x14ac:dyDescent="0.2">
      <c r="A59" s="86"/>
      <c r="B59" s="86"/>
      <c r="C59" s="86"/>
      <c r="D59" s="98" t="s">
        <v>1041</v>
      </c>
      <c r="E59" s="86"/>
      <c r="F59" s="86"/>
      <c r="G59" s="86"/>
      <c r="H59" s="86"/>
      <c r="I59" s="86"/>
      <c r="J59" s="86"/>
      <c r="K59" s="86"/>
      <c r="L59" s="86"/>
      <c r="M59" s="86"/>
      <c r="N59" s="86"/>
      <c r="O59" s="86"/>
      <c r="P59" s="86"/>
      <c r="Q59" s="86"/>
      <c r="R59" s="86"/>
      <c r="S59" s="86"/>
      <c r="T59" s="86"/>
      <c r="U59" s="86"/>
    </row>
    <row r="60" spans="1:27" ht="38.25" x14ac:dyDescent="0.2">
      <c r="A60" s="86"/>
      <c r="B60" s="86"/>
      <c r="C60" s="86"/>
      <c r="D60" s="98" t="s">
        <v>1042</v>
      </c>
      <c r="E60" s="86"/>
      <c r="F60" s="86"/>
      <c r="G60" s="86"/>
      <c r="H60" s="86"/>
      <c r="I60" s="86"/>
      <c r="J60" s="86"/>
      <c r="K60" s="86"/>
      <c r="L60" s="86"/>
      <c r="M60" s="86"/>
      <c r="N60" s="86"/>
      <c r="O60" s="86"/>
      <c r="P60" s="86"/>
      <c r="Q60" s="86"/>
      <c r="R60" s="86"/>
      <c r="S60" s="86"/>
      <c r="T60" s="86"/>
      <c r="U60" s="86"/>
    </row>
    <row r="61" spans="1:27" x14ac:dyDescent="0.2">
      <c r="A61" s="86"/>
      <c r="B61" s="86" t="s">
        <v>855</v>
      </c>
      <c r="C61" s="93" t="s">
        <v>1043</v>
      </c>
      <c r="D61" s="90"/>
      <c r="E61" s="86"/>
      <c r="F61" s="95"/>
      <c r="G61" s="86"/>
      <c r="H61" s="96"/>
      <c r="I61" s="86"/>
      <c r="J61" s="86"/>
      <c r="K61" s="86"/>
      <c r="L61" s="1129"/>
      <c r="M61" s="1130"/>
      <c r="N61" s="1130"/>
      <c r="O61" s="1130"/>
      <c r="P61" s="1130"/>
      <c r="Q61" s="1130"/>
      <c r="R61" s="1130"/>
      <c r="S61" s="1130"/>
      <c r="T61" s="1130"/>
      <c r="U61" s="1130"/>
      <c r="V61" s="1130"/>
      <c r="W61" s="1130"/>
      <c r="X61" s="1130"/>
      <c r="Y61" s="1130"/>
      <c r="Z61" s="1131"/>
    </row>
    <row r="62" spans="1:27" ht="42.75" customHeight="1" x14ac:dyDescent="0.2">
      <c r="A62" s="86"/>
      <c r="B62" s="86"/>
      <c r="C62" s="93"/>
      <c r="D62" s="101" t="s">
        <v>1198</v>
      </c>
      <c r="E62" s="86"/>
      <c r="F62" s="86"/>
      <c r="G62" s="86"/>
      <c r="H62" s="86"/>
      <c r="I62" s="86"/>
      <c r="J62" s="86"/>
      <c r="K62" s="86"/>
      <c r="L62" s="86"/>
      <c r="M62" s="86"/>
      <c r="N62" s="86"/>
      <c r="O62" s="86"/>
      <c r="P62" s="86"/>
      <c r="Q62" s="86"/>
      <c r="R62" s="86"/>
      <c r="S62" s="86"/>
      <c r="T62" s="86"/>
      <c r="U62" s="86"/>
      <c r="V62" s="86"/>
      <c r="W62" s="86"/>
      <c r="X62" s="86"/>
      <c r="Y62" s="86"/>
      <c r="Z62" s="86"/>
      <c r="AA62" s="86"/>
    </row>
    <row r="63" spans="1:27" x14ac:dyDescent="0.2">
      <c r="A63" s="86"/>
      <c r="B63" s="86" t="s">
        <v>856</v>
      </c>
      <c r="C63" s="93" t="s">
        <v>1044</v>
      </c>
      <c r="D63" s="90"/>
      <c r="E63" s="86"/>
      <c r="F63" s="95"/>
      <c r="G63" s="86"/>
      <c r="H63" s="86"/>
      <c r="I63" s="86"/>
      <c r="J63" s="86"/>
      <c r="K63" s="86"/>
      <c r="L63" s="1129"/>
      <c r="M63" s="1130"/>
      <c r="N63" s="1130"/>
      <c r="O63" s="1130"/>
      <c r="P63" s="1130"/>
      <c r="Q63" s="1130"/>
      <c r="R63" s="1130"/>
      <c r="S63" s="1130"/>
      <c r="T63" s="1130"/>
      <c r="U63" s="1130"/>
      <c r="V63" s="1130"/>
      <c r="W63" s="1130"/>
      <c r="X63" s="1130"/>
      <c r="Y63" s="1130"/>
      <c r="Z63" s="1131"/>
    </row>
    <row r="64" spans="1:27" x14ac:dyDescent="0.2">
      <c r="A64" s="86"/>
      <c r="B64" s="86"/>
      <c r="C64" s="86"/>
      <c r="D64" s="98" t="s">
        <v>1045</v>
      </c>
      <c r="E64" s="86"/>
      <c r="F64" s="86"/>
      <c r="G64" s="86"/>
      <c r="H64" s="86"/>
      <c r="I64" s="86"/>
      <c r="J64" s="86"/>
      <c r="K64" s="86"/>
      <c r="L64" s="86"/>
      <c r="M64" s="86"/>
      <c r="N64" s="86"/>
      <c r="O64" s="86"/>
      <c r="P64" s="86"/>
      <c r="Q64" s="86"/>
      <c r="R64" s="86"/>
      <c r="S64" s="86"/>
      <c r="T64" s="86"/>
      <c r="U64" s="86"/>
    </row>
    <row r="65" spans="1:26" ht="51" x14ac:dyDescent="0.2">
      <c r="A65" s="86"/>
      <c r="B65" s="86"/>
      <c r="C65" s="86"/>
      <c r="D65" s="98" t="s">
        <v>1046</v>
      </c>
      <c r="E65" s="86"/>
      <c r="F65" s="86"/>
      <c r="G65" s="86"/>
      <c r="H65" s="86"/>
      <c r="I65" s="86"/>
      <c r="J65" s="86"/>
      <c r="K65" s="86"/>
      <c r="L65" s="86"/>
      <c r="M65" s="86"/>
      <c r="N65" s="86"/>
      <c r="O65" s="86"/>
      <c r="P65" s="86"/>
      <c r="Q65" s="86"/>
      <c r="R65" s="86"/>
      <c r="S65" s="86"/>
      <c r="T65" s="86"/>
      <c r="U65" s="86"/>
    </row>
    <row r="66" spans="1:26" ht="25.5" x14ac:dyDescent="0.2">
      <c r="A66" s="86"/>
      <c r="B66" s="86"/>
      <c r="C66" s="86"/>
      <c r="D66" s="102" t="s">
        <v>1199</v>
      </c>
      <c r="E66" s="86"/>
      <c r="F66" s="86"/>
      <c r="G66" s="86"/>
      <c r="H66" s="86"/>
      <c r="I66" s="86"/>
      <c r="J66" s="86"/>
      <c r="K66" s="86"/>
      <c r="L66" s="86"/>
      <c r="M66" s="86"/>
      <c r="N66" s="86"/>
      <c r="O66" s="86"/>
      <c r="P66" s="86"/>
      <c r="Q66" s="86"/>
      <c r="R66" s="86"/>
      <c r="S66" s="86"/>
      <c r="T66" s="86"/>
      <c r="U66" s="86"/>
    </row>
    <row r="67" spans="1:26" x14ac:dyDescent="0.2">
      <c r="A67" s="86"/>
      <c r="B67" s="86" t="s">
        <v>857</v>
      </c>
      <c r="C67" s="93" t="s">
        <v>1047</v>
      </c>
      <c r="D67" s="90"/>
      <c r="E67" s="86"/>
      <c r="F67" s="95"/>
      <c r="G67" s="86"/>
      <c r="H67" s="86"/>
      <c r="I67" s="86"/>
      <c r="J67" s="86"/>
      <c r="K67" s="86"/>
      <c r="L67" s="1129"/>
      <c r="M67" s="1130"/>
      <c r="N67" s="1130"/>
      <c r="O67" s="1130"/>
      <c r="P67" s="1130"/>
      <c r="Q67" s="1130"/>
      <c r="R67" s="1130"/>
      <c r="S67" s="1130"/>
      <c r="T67" s="1130"/>
      <c r="U67" s="1130"/>
      <c r="V67" s="1130"/>
      <c r="W67" s="1130"/>
      <c r="X67" s="1130"/>
      <c r="Y67" s="1130"/>
      <c r="Z67" s="1131"/>
    </row>
    <row r="68" spans="1:26" x14ac:dyDescent="0.2">
      <c r="A68" s="86"/>
      <c r="B68" s="86" t="s">
        <v>858</v>
      </c>
      <c r="C68" s="93" t="s">
        <v>1048</v>
      </c>
      <c r="D68" s="90"/>
      <c r="E68" s="86"/>
      <c r="F68" s="95"/>
      <c r="G68" s="86"/>
      <c r="H68" s="86"/>
      <c r="I68" s="86"/>
      <c r="J68" s="86"/>
      <c r="K68" s="86"/>
      <c r="L68" s="1129"/>
      <c r="M68" s="1130"/>
      <c r="N68" s="1130"/>
      <c r="O68" s="1130"/>
      <c r="P68" s="1130"/>
      <c r="Q68" s="1130"/>
      <c r="R68" s="1130"/>
      <c r="S68" s="1130"/>
      <c r="T68" s="1130"/>
      <c r="U68" s="1130"/>
      <c r="V68" s="1130"/>
      <c r="W68" s="1130"/>
      <c r="X68" s="1130"/>
      <c r="Y68" s="1130"/>
      <c r="Z68" s="1131"/>
    </row>
    <row r="69" spans="1:26" x14ac:dyDescent="0.2">
      <c r="A69" s="86"/>
      <c r="B69" s="86" t="s">
        <v>859</v>
      </c>
      <c r="C69" s="93" t="s">
        <v>1049</v>
      </c>
      <c r="D69" s="90"/>
      <c r="E69" s="86"/>
      <c r="F69" s="95"/>
      <c r="G69" s="86"/>
      <c r="H69" s="96"/>
      <c r="I69" s="86"/>
      <c r="J69" s="97"/>
      <c r="K69" s="86"/>
      <c r="L69" s="1129"/>
      <c r="M69" s="1130"/>
      <c r="N69" s="1130"/>
      <c r="O69" s="1130"/>
      <c r="P69" s="1130"/>
      <c r="Q69" s="1130"/>
      <c r="R69" s="1130"/>
      <c r="S69" s="1130"/>
      <c r="T69" s="1130"/>
      <c r="U69" s="1130"/>
      <c r="V69" s="1130"/>
      <c r="W69" s="1130"/>
      <c r="X69" s="1130"/>
      <c r="Y69" s="1130"/>
      <c r="Z69" s="1131"/>
    </row>
    <row r="70" spans="1:26" ht="25.5" x14ac:dyDescent="0.2">
      <c r="A70" s="86"/>
      <c r="B70" s="86"/>
      <c r="C70" s="93"/>
      <c r="D70" s="102" t="s">
        <v>1559</v>
      </c>
      <c r="E70" s="86"/>
      <c r="F70" s="86"/>
      <c r="G70" s="86"/>
      <c r="H70" s="99" t="s">
        <v>1340</v>
      </c>
      <c r="I70" s="86"/>
      <c r="J70" s="86"/>
      <c r="K70" s="86"/>
      <c r="L70" s="86"/>
      <c r="M70" s="86"/>
      <c r="N70" s="86"/>
      <c r="O70" s="86"/>
      <c r="P70" s="86"/>
      <c r="Q70" s="86"/>
      <c r="R70" s="86"/>
      <c r="S70" s="86"/>
      <c r="T70" s="86"/>
      <c r="U70" s="86"/>
    </row>
    <row r="71" spans="1:26" x14ac:dyDescent="0.2">
      <c r="A71" s="86"/>
      <c r="B71" s="86"/>
      <c r="C71" s="93"/>
      <c r="D71" s="103" t="s">
        <v>1562</v>
      </c>
      <c r="E71" s="86"/>
      <c r="F71" s="86"/>
      <c r="G71" s="86"/>
      <c r="H71" s="99"/>
      <c r="I71" s="86"/>
      <c r="J71" s="86" t="s">
        <v>1338</v>
      </c>
      <c r="K71" s="86"/>
      <c r="L71" s="86"/>
      <c r="M71" s="86"/>
      <c r="N71" s="86"/>
      <c r="O71" s="86"/>
      <c r="P71" s="86"/>
      <c r="Q71" s="86"/>
      <c r="R71" s="86"/>
      <c r="S71" s="86"/>
      <c r="T71" s="86"/>
      <c r="U71" s="86"/>
    </row>
    <row r="72" spans="1:26" x14ac:dyDescent="0.2">
      <c r="A72" s="86"/>
      <c r="B72" s="86" t="s">
        <v>860</v>
      </c>
      <c r="C72" s="93" t="s">
        <v>1050</v>
      </c>
      <c r="D72" s="90"/>
      <c r="E72" s="86"/>
      <c r="F72" s="95"/>
      <c r="G72" s="86"/>
      <c r="H72" s="96"/>
      <c r="I72" s="86"/>
      <c r="J72" s="97"/>
      <c r="K72" s="86"/>
      <c r="L72" s="1129"/>
      <c r="M72" s="1130"/>
      <c r="N72" s="1130"/>
      <c r="O72" s="1130"/>
      <c r="P72" s="1130"/>
      <c r="Q72" s="1130"/>
      <c r="R72" s="1130"/>
      <c r="S72" s="1130"/>
      <c r="T72" s="1130"/>
      <c r="U72" s="1130"/>
      <c r="V72" s="1130"/>
      <c r="W72" s="1130"/>
      <c r="X72" s="1130"/>
      <c r="Y72" s="1130"/>
      <c r="Z72" s="1131"/>
    </row>
    <row r="73" spans="1:26" x14ac:dyDescent="0.2">
      <c r="A73" s="86"/>
      <c r="B73" s="86" t="s">
        <v>861</v>
      </c>
      <c r="C73" s="93" t="s">
        <v>1051</v>
      </c>
      <c r="D73" s="90"/>
      <c r="E73" s="86"/>
      <c r="F73" s="95"/>
      <c r="G73" s="86"/>
      <c r="H73" s="95"/>
      <c r="I73" s="86"/>
      <c r="J73" s="86"/>
      <c r="K73" s="86"/>
      <c r="L73" s="1129"/>
      <c r="M73" s="1130"/>
      <c r="N73" s="1130"/>
      <c r="O73" s="1130"/>
      <c r="P73" s="1130"/>
      <c r="Q73" s="1130"/>
      <c r="R73" s="1130"/>
      <c r="S73" s="1130"/>
      <c r="T73" s="1130"/>
      <c r="U73" s="1130"/>
      <c r="V73" s="1130"/>
      <c r="W73" s="1130"/>
      <c r="X73" s="1130"/>
      <c r="Y73" s="1130"/>
      <c r="Z73" s="1131"/>
    </row>
    <row r="74" spans="1:26" ht="25.5" x14ac:dyDescent="0.2">
      <c r="A74" s="86"/>
      <c r="B74" s="86"/>
      <c r="C74" s="86"/>
      <c r="D74" s="98" t="s">
        <v>1052</v>
      </c>
      <c r="E74" s="86"/>
      <c r="F74" s="86"/>
      <c r="G74" s="86"/>
      <c r="H74" s="86"/>
      <c r="I74" s="86"/>
      <c r="K74" s="86"/>
      <c r="L74" s="86"/>
      <c r="M74" s="86"/>
      <c r="N74" s="86"/>
      <c r="O74" s="86"/>
      <c r="P74" s="86"/>
      <c r="Q74" s="86"/>
      <c r="R74" s="86"/>
      <c r="S74" s="86"/>
      <c r="T74" s="86"/>
      <c r="U74" s="86"/>
    </row>
    <row r="75" spans="1:26" x14ac:dyDescent="0.2">
      <c r="A75" s="86"/>
      <c r="B75" s="99" t="s">
        <v>1478</v>
      </c>
      <c r="C75" s="1128" t="s">
        <v>1558</v>
      </c>
      <c r="D75" s="1128"/>
      <c r="E75" s="86"/>
      <c r="F75" s="95"/>
      <c r="G75" s="86"/>
      <c r="H75" s="96"/>
      <c r="I75" s="86"/>
      <c r="J75" s="97"/>
      <c r="K75" s="86"/>
      <c r="L75" s="1129"/>
      <c r="M75" s="1130"/>
      <c r="N75" s="1130"/>
      <c r="O75" s="1130"/>
      <c r="P75" s="1130"/>
      <c r="Q75" s="1130"/>
      <c r="R75" s="1130"/>
      <c r="S75" s="1130"/>
      <c r="T75" s="1130"/>
      <c r="U75" s="1130"/>
      <c r="V75" s="1130"/>
      <c r="W75" s="1130"/>
      <c r="X75" s="1130"/>
      <c r="Y75" s="1130"/>
      <c r="Z75" s="1131"/>
    </row>
    <row r="76" spans="1:26" ht="25.5" x14ac:dyDescent="0.2">
      <c r="A76" s="86"/>
      <c r="B76" s="86"/>
      <c r="C76" s="86"/>
      <c r="D76" s="102" t="s">
        <v>1534</v>
      </c>
      <c r="E76" s="86"/>
      <c r="F76" s="86"/>
      <c r="G76" s="86"/>
      <c r="H76" s="86"/>
      <c r="I76" s="86"/>
      <c r="K76" s="86"/>
      <c r="L76" s="86"/>
      <c r="M76" s="86"/>
      <c r="N76" s="86"/>
      <c r="O76" s="86"/>
      <c r="P76" s="86"/>
      <c r="Q76" s="86"/>
      <c r="R76" s="86"/>
      <c r="S76" s="86"/>
      <c r="T76" s="86"/>
      <c r="U76" s="86"/>
    </row>
    <row r="77" spans="1:26" x14ac:dyDescent="0.2">
      <c r="A77" s="86"/>
      <c r="B77" s="86"/>
      <c r="C77" s="86"/>
      <c r="D77" s="102" t="s">
        <v>1563</v>
      </c>
      <c r="E77" s="86"/>
      <c r="F77" s="86"/>
      <c r="G77" s="86"/>
      <c r="H77" s="86"/>
      <c r="I77" s="86"/>
      <c r="K77" s="86"/>
      <c r="L77" s="86"/>
      <c r="M77" s="86"/>
      <c r="N77" s="86"/>
      <c r="O77" s="86"/>
      <c r="P77" s="86"/>
      <c r="Q77" s="86"/>
      <c r="R77" s="86"/>
      <c r="S77" s="86"/>
      <c r="T77" s="86"/>
      <c r="U77" s="86"/>
    </row>
    <row r="78" spans="1:26" x14ac:dyDescent="0.2">
      <c r="A78" s="86"/>
      <c r="B78" s="99" t="s">
        <v>1479</v>
      </c>
      <c r="C78" s="1128" t="s">
        <v>1480</v>
      </c>
      <c r="D78" s="1128"/>
      <c r="E78" s="86"/>
      <c r="F78" s="95"/>
      <c r="G78" s="86"/>
      <c r="H78" s="96"/>
      <c r="I78" s="86"/>
      <c r="J78" s="97"/>
      <c r="K78" s="86"/>
      <c r="L78" s="1129"/>
      <c r="M78" s="1130"/>
      <c r="N78" s="1130"/>
      <c r="O78" s="1130"/>
      <c r="P78" s="1130"/>
      <c r="Q78" s="1130"/>
      <c r="R78" s="1130"/>
      <c r="S78" s="1130"/>
      <c r="T78" s="1130"/>
      <c r="U78" s="1130"/>
      <c r="V78" s="1130"/>
      <c r="W78" s="1130"/>
      <c r="X78" s="1130"/>
      <c r="Y78" s="1130"/>
      <c r="Z78" s="1131"/>
    </row>
    <row r="79" spans="1:26" ht="25.5" x14ac:dyDescent="0.2">
      <c r="A79" s="86"/>
      <c r="B79" s="99"/>
      <c r="C79" s="98"/>
      <c r="D79" s="98" t="s">
        <v>1140</v>
      </c>
      <c r="E79" s="86"/>
      <c r="F79" s="86"/>
      <c r="G79" s="86"/>
      <c r="H79" s="86"/>
      <c r="I79" s="86"/>
      <c r="J79" s="86"/>
      <c r="K79" s="86"/>
      <c r="L79" s="86"/>
      <c r="M79" s="86"/>
      <c r="N79" s="86"/>
      <c r="O79" s="86"/>
      <c r="P79" s="86"/>
      <c r="Q79" s="86"/>
      <c r="R79" s="86"/>
      <c r="S79" s="86"/>
      <c r="T79" s="86"/>
      <c r="U79" s="86"/>
    </row>
    <row r="80" spans="1:26" x14ac:dyDescent="0.2">
      <c r="A80" s="86"/>
      <c r="B80" s="99"/>
      <c r="C80" s="98"/>
      <c r="D80" s="98" t="s">
        <v>1141</v>
      </c>
      <c r="E80" s="86"/>
      <c r="F80" s="86"/>
      <c r="G80" s="86"/>
      <c r="H80" s="86"/>
      <c r="I80" s="86"/>
      <c r="J80" s="86"/>
      <c r="K80" s="86"/>
      <c r="L80" s="86"/>
      <c r="M80" s="86"/>
      <c r="N80" s="86"/>
      <c r="O80" s="86"/>
      <c r="P80" s="86"/>
      <c r="Q80" s="86"/>
      <c r="R80" s="86"/>
      <c r="S80" s="86"/>
      <c r="T80" s="86"/>
      <c r="U80" s="86"/>
    </row>
    <row r="81" spans="1:26" x14ac:dyDescent="0.2">
      <c r="A81" s="86"/>
      <c r="B81" s="99"/>
      <c r="C81" s="98"/>
      <c r="D81" s="98" t="s">
        <v>1142</v>
      </c>
      <c r="E81" s="86"/>
      <c r="F81" s="86"/>
      <c r="G81" s="86"/>
      <c r="H81" s="86"/>
      <c r="I81" s="86"/>
      <c r="J81" s="86"/>
      <c r="K81" s="86"/>
      <c r="L81" s="86"/>
      <c r="M81" s="86"/>
      <c r="N81" s="86"/>
      <c r="O81" s="86"/>
      <c r="P81" s="86"/>
      <c r="Q81" s="86"/>
      <c r="R81" s="86"/>
      <c r="S81" s="86"/>
      <c r="T81" s="86"/>
      <c r="U81" s="86"/>
    </row>
    <row r="82" spans="1:26" x14ac:dyDescent="0.2">
      <c r="A82" s="86"/>
      <c r="B82" s="99"/>
      <c r="C82" s="98"/>
      <c r="D82" s="98" t="s">
        <v>1143</v>
      </c>
      <c r="E82" s="86"/>
      <c r="F82" s="86" t="s">
        <v>1271</v>
      </c>
      <c r="G82" s="86"/>
      <c r="H82" s="86"/>
      <c r="I82" s="86"/>
      <c r="J82" s="86"/>
      <c r="K82" s="86"/>
      <c r="L82" s="86"/>
      <c r="M82" s="86"/>
      <c r="N82" s="86"/>
      <c r="O82" s="86"/>
      <c r="P82" s="86"/>
      <c r="Q82" s="86"/>
      <c r="R82" s="86"/>
      <c r="S82" s="86"/>
      <c r="T82" s="86"/>
      <c r="U82" s="86"/>
    </row>
    <row r="83" spans="1:26" x14ac:dyDescent="0.2">
      <c r="A83" s="86"/>
      <c r="B83" s="99"/>
      <c r="C83" s="98"/>
      <c r="D83" s="98" t="s">
        <v>1144</v>
      </c>
      <c r="E83" s="86"/>
      <c r="F83" s="86" t="s">
        <v>1272</v>
      </c>
      <c r="G83" s="86"/>
      <c r="H83" s="86"/>
      <c r="I83" s="86"/>
      <c r="J83" s="86"/>
      <c r="K83" s="86"/>
      <c r="L83" s="86"/>
      <c r="M83" s="86"/>
      <c r="N83" s="86"/>
      <c r="O83" s="86"/>
      <c r="P83" s="86"/>
      <c r="Q83" s="86"/>
      <c r="R83" s="86"/>
      <c r="S83" s="86"/>
      <c r="T83" s="86"/>
      <c r="U83" s="86"/>
    </row>
    <row r="84" spans="1:26" x14ac:dyDescent="0.2">
      <c r="A84" s="86"/>
      <c r="B84" s="99"/>
      <c r="C84" s="98"/>
      <c r="D84" s="98" t="s">
        <v>1145</v>
      </c>
      <c r="E84" s="86"/>
      <c r="F84" s="86"/>
      <c r="G84" s="86"/>
      <c r="H84" s="86"/>
      <c r="I84" s="86"/>
      <c r="J84" s="86"/>
      <c r="K84" s="86"/>
      <c r="L84" s="86"/>
      <c r="M84" s="86"/>
      <c r="N84" s="86"/>
      <c r="O84" s="86"/>
      <c r="P84" s="86"/>
      <c r="Q84" s="86"/>
      <c r="R84" s="86"/>
      <c r="S84" s="86"/>
      <c r="T84" s="86"/>
      <c r="U84" s="86"/>
    </row>
    <row r="85" spans="1:26" x14ac:dyDescent="0.2">
      <c r="A85" s="86"/>
      <c r="B85" s="99"/>
      <c r="C85" s="98"/>
      <c r="D85" s="98" t="s">
        <v>1146</v>
      </c>
      <c r="E85" s="86"/>
      <c r="F85" s="86"/>
      <c r="G85" s="86"/>
      <c r="H85" s="86"/>
      <c r="I85" s="86"/>
      <c r="J85" s="86"/>
      <c r="K85" s="86"/>
      <c r="L85" s="86"/>
      <c r="M85" s="86"/>
      <c r="N85" s="86"/>
      <c r="O85" s="86"/>
      <c r="P85" s="86"/>
      <c r="Q85" s="86"/>
      <c r="R85" s="86"/>
      <c r="S85" s="86"/>
      <c r="T85" s="86"/>
      <c r="U85" s="86"/>
    </row>
    <row r="86" spans="1:26" x14ac:dyDescent="0.2">
      <c r="A86" s="86"/>
      <c r="B86" s="99"/>
      <c r="C86" s="98"/>
      <c r="D86" s="98" t="s">
        <v>1200</v>
      </c>
      <c r="E86" s="86"/>
      <c r="F86" s="86"/>
      <c r="G86" s="86"/>
      <c r="H86" s="86"/>
      <c r="I86" s="86"/>
      <c r="J86" s="86"/>
      <c r="K86" s="86"/>
      <c r="L86" s="86"/>
      <c r="M86" s="86"/>
      <c r="N86" s="86"/>
      <c r="O86" s="86"/>
      <c r="P86" s="86"/>
      <c r="Q86" s="86"/>
      <c r="R86" s="86"/>
      <c r="S86" s="86"/>
      <c r="T86" s="86"/>
      <c r="U86" s="86"/>
    </row>
    <row r="87" spans="1:26" x14ac:dyDescent="0.2">
      <c r="A87" s="86"/>
      <c r="B87" s="86" t="s">
        <v>1481</v>
      </c>
      <c r="C87" s="93" t="s">
        <v>1482</v>
      </c>
      <c r="D87" s="90"/>
      <c r="E87" s="86"/>
      <c r="F87" s="95"/>
      <c r="G87" s="86"/>
      <c r="H87" s="96"/>
      <c r="I87" s="86"/>
      <c r="J87" s="97"/>
      <c r="K87" s="86"/>
      <c r="L87" s="1129"/>
      <c r="M87" s="1130"/>
      <c r="N87" s="1130"/>
      <c r="O87" s="1130"/>
      <c r="P87" s="1130"/>
      <c r="Q87" s="1130"/>
      <c r="R87" s="1130"/>
      <c r="S87" s="1130"/>
      <c r="T87" s="1130"/>
      <c r="U87" s="1130"/>
      <c r="V87" s="1130"/>
      <c r="W87" s="1130"/>
      <c r="X87" s="1130"/>
      <c r="Y87" s="1130"/>
      <c r="Z87" s="1131"/>
    </row>
    <row r="88" spans="1:26" x14ac:dyDescent="0.2">
      <c r="A88" s="86"/>
      <c r="B88" s="86"/>
      <c r="C88" s="86"/>
      <c r="D88" s="98" t="s">
        <v>1053</v>
      </c>
      <c r="E88" s="86"/>
      <c r="F88" s="86"/>
      <c r="G88" s="86"/>
      <c r="H88" s="86"/>
      <c r="I88" s="86"/>
      <c r="J88" s="86"/>
      <c r="K88" s="86"/>
      <c r="L88" s="86"/>
      <c r="M88" s="86"/>
      <c r="N88" s="86"/>
      <c r="O88" s="86"/>
      <c r="P88" s="86"/>
      <c r="Q88" s="86"/>
      <c r="R88" s="86"/>
      <c r="S88" s="86"/>
      <c r="T88" s="86"/>
      <c r="U88" s="86"/>
    </row>
    <row r="89" spans="1:26" ht="38.25" x14ac:dyDescent="0.2">
      <c r="A89" s="86"/>
      <c r="B89" s="86"/>
      <c r="C89" s="86"/>
      <c r="D89" s="98" t="s">
        <v>1054</v>
      </c>
      <c r="E89" s="86"/>
      <c r="F89" s="86"/>
      <c r="G89" s="86"/>
      <c r="H89" s="86"/>
      <c r="I89" s="86"/>
      <c r="J89" s="86"/>
      <c r="K89" s="86"/>
      <c r="L89" s="86"/>
      <c r="M89" s="86"/>
      <c r="N89" s="86"/>
      <c r="O89" s="86"/>
      <c r="P89" s="86"/>
      <c r="Q89" s="86"/>
      <c r="R89" s="86"/>
      <c r="S89" s="86"/>
      <c r="T89" s="86"/>
      <c r="U89" s="86"/>
    </row>
    <row r="90" spans="1:26" x14ac:dyDescent="0.2">
      <c r="A90" s="86"/>
      <c r="B90" s="86" t="s">
        <v>1492</v>
      </c>
      <c r="C90" s="93" t="s">
        <v>1493</v>
      </c>
      <c r="D90" s="90"/>
      <c r="E90" s="86"/>
      <c r="F90" s="95"/>
      <c r="G90" s="86"/>
      <c r="H90" s="96"/>
      <c r="I90" s="86"/>
      <c r="J90" s="97"/>
      <c r="K90" s="86"/>
      <c r="L90" s="1129"/>
      <c r="M90" s="1130"/>
      <c r="N90" s="1130"/>
      <c r="O90" s="1130"/>
      <c r="P90" s="1130"/>
      <c r="Q90" s="1130"/>
      <c r="R90" s="1130"/>
      <c r="S90" s="1130"/>
      <c r="T90" s="1130"/>
      <c r="U90" s="1130"/>
      <c r="V90" s="1130"/>
      <c r="W90" s="1130"/>
      <c r="X90" s="1130"/>
      <c r="Y90" s="1130"/>
      <c r="Z90" s="1131"/>
    </row>
    <row r="91" spans="1:26" ht="25.5" x14ac:dyDescent="0.2">
      <c r="A91" s="86"/>
      <c r="B91" s="86"/>
      <c r="C91" s="86"/>
      <c r="D91" s="98" t="s">
        <v>1201</v>
      </c>
      <c r="E91" s="86"/>
      <c r="F91" s="86"/>
      <c r="G91" s="86"/>
      <c r="H91" s="99" t="s">
        <v>1339</v>
      </c>
      <c r="I91" s="86"/>
      <c r="J91" s="86"/>
      <c r="K91" s="86"/>
      <c r="L91" s="86"/>
      <c r="M91" s="86"/>
      <c r="N91" s="86"/>
      <c r="O91" s="86"/>
      <c r="P91" s="86"/>
      <c r="Q91" s="86"/>
      <c r="R91" s="86"/>
      <c r="S91" s="86"/>
      <c r="T91" s="86"/>
      <c r="U91" s="86"/>
    </row>
    <row r="92" spans="1:26" ht="25.5" x14ac:dyDescent="0.2">
      <c r="A92" s="86"/>
      <c r="B92" s="86"/>
      <c r="C92" s="86"/>
      <c r="D92" s="98" t="s">
        <v>1055</v>
      </c>
      <c r="E92" s="86"/>
      <c r="F92" s="86"/>
      <c r="G92" s="86"/>
      <c r="H92" s="86"/>
      <c r="I92" s="86"/>
      <c r="J92" s="86"/>
      <c r="K92" s="86"/>
      <c r="L92" s="86"/>
      <c r="M92" s="86"/>
      <c r="N92" s="86"/>
      <c r="O92" s="86"/>
      <c r="P92" s="86"/>
      <c r="Q92" s="86"/>
      <c r="R92" s="86"/>
      <c r="S92" s="86"/>
      <c r="T92" s="86"/>
      <c r="U92" s="86"/>
    </row>
    <row r="93" spans="1:26" x14ac:dyDescent="0.2">
      <c r="A93" s="86"/>
      <c r="B93" s="86"/>
      <c r="C93" s="86"/>
      <c r="D93" s="98" t="s">
        <v>1483</v>
      </c>
      <c r="E93" s="86"/>
      <c r="F93" s="86"/>
      <c r="G93" s="86"/>
      <c r="H93" s="86"/>
      <c r="I93" s="86"/>
      <c r="J93" s="86"/>
      <c r="K93" s="86"/>
      <c r="L93" s="86"/>
      <c r="M93" s="86"/>
      <c r="N93" s="86"/>
      <c r="O93" s="86"/>
      <c r="P93" s="86"/>
      <c r="Q93" s="86"/>
      <c r="R93" s="86"/>
      <c r="S93" s="86"/>
      <c r="T93" s="86"/>
      <c r="U93" s="86"/>
    </row>
    <row r="94" spans="1:26" ht="30" customHeight="1" x14ac:dyDescent="0.2">
      <c r="A94" s="86"/>
      <c r="B94" s="99" t="s">
        <v>1494</v>
      </c>
      <c r="C94" s="1128" t="s">
        <v>1495</v>
      </c>
      <c r="D94" s="1128"/>
      <c r="E94" s="86"/>
      <c r="F94" s="95"/>
      <c r="G94" s="86"/>
      <c r="H94" s="96"/>
      <c r="I94" s="86"/>
      <c r="J94" s="97"/>
      <c r="K94" s="86"/>
      <c r="L94" s="1129"/>
      <c r="M94" s="1130"/>
      <c r="N94" s="1130"/>
      <c r="O94" s="1130"/>
      <c r="P94" s="1130"/>
      <c r="Q94" s="1130"/>
      <c r="R94" s="1130"/>
      <c r="S94" s="1130"/>
      <c r="T94" s="1130"/>
      <c r="U94" s="1130"/>
      <c r="V94" s="1130"/>
      <c r="W94" s="1130"/>
      <c r="X94" s="1130"/>
      <c r="Y94" s="1130"/>
      <c r="Z94" s="1131"/>
    </row>
    <row r="95" spans="1:26" x14ac:dyDescent="0.2">
      <c r="A95" s="86"/>
      <c r="B95" s="86" t="s">
        <v>1496</v>
      </c>
      <c r="C95" s="93" t="s">
        <v>1497</v>
      </c>
      <c r="D95" s="90"/>
      <c r="E95" s="86"/>
      <c r="F95" s="95"/>
      <c r="G95" s="86"/>
      <c r="H95" s="86"/>
      <c r="I95" s="86"/>
      <c r="J95" s="86"/>
      <c r="K95" s="86"/>
      <c r="L95" s="1129"/>
      <c r="M95" s="1130"/>
      <c r="N95" s="1130"/>
      <c r="O95" s="1130"/>
      <c r="P95" s="1130"/>
      <c r="Q95" s="1130"/>
      <c r="R95" s="1130"/>
      <c r="S95" s="1130"/>
      <c r="T95" s="1130"/>
      <c r="U95" s="1130"/>
      <c r="V95" s="1130"/>
      <c r="W95" s="1130"/>
      <c r="X95" s="1130"/>
      <c r="Y95" s="1130"/>
      <c r="Z95" s="1131"/>
    </row>
    <row r="96" spans="1:26" ht="51" x14ac:dyDescent="0.2">
      <c r="A96" s="86"/>
      <c r="B96" s="86"/>
      <c r="C96" s="86"/>
      <c r="D96" s="102" t="s">
        <v>1535</v>
      </c>
      <c r="E96" s="86"/>
      <c r="F96" s="86"/>
      <c r="G96" s="86"/>
      <c r="H96" s="86"/>
      <c r="I96" s="86"/>
      <c r="J96" s="86"/>
      <c r="K96" s="86"/>
      <c r="L96" s="86"/>
      <c r="M96" s="86"/>
      <c r="N96" s="86"/>
      <c r="O96" s="86"/>
      <c r="P96" s="86"/>
      <c r="Q96" s="86"/>
      <c r="R96" s="86"/>
      <c r="S96" s="86"/>
      <c r="T96" s="86"/>
      <c r="U96" s="86"/>
    </row>
    <row r="97" spans="1:26" x14ac:dyDescent="0.2">
      <c r="A97" s="86"/>
      <c r="B97" s="86"/>
      <c r="C97" s="86"/>
      <c r="D97" s="102" t="s">
        <v>1536</v>
      </c>
      <c r="E97" s="86"/>
      <c r="F97" s="86"/>
      <c r="G97" s="86"/>
      <c r="H97" s="86"/>
      <c r="I97" s="86"/>
      <c r="J97" s="86"/>
      <c r="K97" s="86"/>
      <c r="L97" s="86"/>
      <c r="M97" s="86"/>
      <c r="N97" s="86"/>
      <c r="O97" s="86"/>
      <c r="P97" s="86"/>
      <c r="Q97" s="86"/>
      <c r="R97" s="86"/>
      <c r="S97" s="86"/>
      <c r="T97" s="86"/>
      <c r="U97" s="86"/>
    </row>
    <row r="98" spans="1:26" x14ac:dyDescent="0.2">
      <c r="A98" s="86"/>
      <c r="B98" s="86"/>
      <c r="C98" s="86"/>
      <c r="D98" s="98" t="s">
        <v>1490</v>
      </c>
      <c r="E98" s="86"/>
      <c r="F98" s="86"/>
      <c r="G98" s="86"/>
      <c r="H98" s="86"/>
      <c r="I98" s="86"/>
      <c r="J98" s="86"/>
      <c r="K98" s="86"/>
      <c r="L98" s="86"/>
      <c r="M98" s="86"/>
      <c r="N98" s="86"/>
      <c r="O98" s="86"/>
      <c r="P98" s="86"/>
      <c r="Q98" s="86"/>
      <c r="R98" s="86"/>
      <c r="S98" s="86"/>
      <c r="T98" s="86"/>
      <c r="U98" s="86"/>
    </row>
    <row r="99" spans="1:26" ht="63.75" x14ac:dyDescent="0.2">
      <c r="A99" s="86"/>
      <c r="B99" s="86"/>
      <c r="C99" s="86"/>
      <c r="D99" s="98" t="s">
        <v>844</v>
      </c>
      <c r="E99" s="86"/>
      <c r="F99" s="86"/>
      <c r="G99" s="86"/>
      <c r="H99" s="86"/>
      <c r="I99" s="86"/>
      <c r="J99" s="86"/>
      <c r="K99" s="86"/>
      <c r="L99" s="86"/>
      <c r="M99" s="86"/>
      <c r="N99" s="86"/>
      <c r="O99" s="86"/>
      <c r="P99" s="86"/>
      <c r="Q99" s="86"/>
      <c r="R99" s="86"/>
      <c r="S99" s="86"/>
      <c r="T99" s="86"/>
      <c r="U99" s="86"/>
    </row>
    <row r="100" spans="1:26" x14ac:dyDescent="0.2">
      <c r="A100" s="86"/>
      <c r="B100" s="86"/>
      <c r="C100" s="86"/>
      <c r="D100" s="98"/>
      <c r="E100" s="86"/>
      <c r="F100" s="86"/>
      <c r="G100" s="86"/>
      <c r="H100" s="86"/>
      <c r="I100" s="86"/>
      <c r="J100" s="86"/>
      <c r="K100" s="86"/>
      <c r="L100" s="86"/>
      <c r="M100" s="86"/>
      <c r="N100" s="86"/>
      <c r="O100" s="86"/>
      <c r="P100" s="86"/>
      <c r="Q100" s="86"/>
      <c r="R100" s="86"/>
      <c r="S100" s="86"/>
      <c r="T100" s="86"/>
      <c r="U100" s="86"/>
    </row>
    <row r="101" spans="1:26" ht="51" x14ac:dyDescent="0.2">
      <c r="A101" s="86"/>
      <c r="B101" s="86"/>
      <c r="C101" s="86"/>
      <c r="D101" s="102" t="s">
        <v>1491</v>
      </c>
      <c r="E101" s="86"/>
      <c r="F101" s="86"/>
      <c r="G101" s="86"/>
      <c r="H101" s="86"/>
      <c r="I101" s="86"/>
      <c r="J101" s="86"/>
      <c r="K101" s="86"/>
      <c r="L101" s="86"/>
      <c r="M101" s="86"/>
      <c r="N101" s="86"/>
      <c r="O101" s="86"/>
      <c r="P101" s="86"/>
      <c r="Q101" s="86"/>
      <c r="R101" s="86"/>
      <c r="S101" s="86"/>
      <c r="T101" s="86"/>
      <c r="U101" s="86"/>
    </row>
    <row r="102" spans="1:26" x14ac:dyDescent="0.2">
      <c r="A102" s="86"/>
      <c r="B102" s="86" t="s">
        <v>1498</v>
      </c>
      <c r="C102" s="93" t="s">
        <v>1499</v>
      </c>
      <c r="D102" s="90"/>
      <c r="E102" s="86"/>
      <c r="F102" s="95"/>
      <c r="G102" s="86"/>
      <c r="H102" s="96"/>
      <c r="I102" s="86"/>
      <c r="J102" s="97"/>
      <c r="K102" s="86"/>
      <c r="L102" s="1129"/>
      <c r="M102" s="1130"/>
      <c r="N102" s="1130"/>
      <c r="O102" s="1130"/>
      <c r="P102" s="1130"/>
      <c r="Q102" s="1130"/>
      <c r="R102" s="1130"/>
      <c r="S102" s="1130"/>
      <c r="T102" s="1130"/>
      <c r="U102" s="1130"/>
      <c r="V102" s="1130"/>
      <c r="W102" s="1130"/>
      <c r="X102" s="1130"/>
      <c r="Y102" s="1130"/>
      <c r="Z102" s="1131"/>
    </row>
    <row r="103" spans="1:26" x14ac:dyDescent="0.2">
      <c r="A103" s="86"/>
      <c r="B103" s="86"/>
      <c r="C103" s="93"/>
      <c r="D103" s="90"/>
      <c r="E103" s="86"/>
      <c r="F103" s="86"/>
      <c r="G103" s="86"/>
      <c r="H103" s="86"/>
      <c r="I103" s="86"/>
      <c r="J103" s="86"/>
      <c r="K103" s="86"/>
      <c r="L103" s="86"/>
      <c r="M103" s="86"/>
      <c r="N103" s="86"/>
      <c r="O103" s="86"/>
      <c r="P103" s="86"/>
      <c r="Q103" s="86"/>
      <c r="R103" s="86"/>
      <c r="S103" s="86"/>
      <c r="T103" s="86"/>
      <c r="U103" s="86"/>
    </row>
    <row r="104" spans="1:26" ht="13.5" thickBot="1" x14ac:dyDescent="0.25">
      <c r="A104" s="86"/>
      <c r="B104" s="104" t="s">
        <v>1069</v>
      </c>
      <c r="C104" s="105"/>
      <c r="D104" s="106"/>
      <c r="E104" s="107" t="s">
        <v>1106</v>
      </c>
      <c r="F104" s="107"/>
      <c r="G104" s="107"/>
      <c r="H104" s="107"/>
      <c r="I104" s="107"/>
      <c r="J104" s="107"/>
      <c r="K104" s="107"/>
      <c r="L104" s="86"/>
      <c r="M104" s="86"/>
      <c r="N104" s="86"/>
      <c r="O104" s="86"/>
      <c r="P104" s="86"/>
      <c r="Q104" s="86"/>
      <c r="R104" s="86"/>
      <c r="S104" s="86"/>
      <c r="T104" s="86"/>
      <c r="U104" s="86"/>
    </row>
    <row r="105" spans="1:26" x14ac:dyDescent="0.2">
      <c r="A105" s="86"/>
      <c r="B105" s="108"/>
      <c r="C105" s="93"/>
      <c r="D105" s="90"/>
      <c r="E105" s="86"/>
      <c r="F105" s="86"/>
      <c r="G105" s="86"/>
      <c r="H105" s="86"/>
      <c r="I105" s="86"/>
      <c r="J105" s="86"/>
      <c r="K105" s="86"/>
      <c r="L105" s="86"/>
      <c r="M105" s="86"/>
      <c r="N105" s="86"/>
      <c r="O105" s="86"/>
      <c r="P105" s="86"/>
      <c r="Q105" s="86"/>
      <c r="R105" s="86"/>
      <c r="S105" s="86"/>
      <c r="T105" s="86"/>
      <c r="U105" s="86"/>
    </row>
    <row r="106" spans="1:26" x14ac:dyDescent="0.2">
      <c r="A106" s="86"/>
      <c r="B106" s="86" t="s">
        <v>1500</v>
      </c>
      <c r="C106" s="93" t="s">
        <v>1501</v>
      </c>
      <c r="D106" s="90"/>
      <c r="E106" s="86"/>
      <c r="F106" s="95"/>
      <c r="G106" s="86"/>
      <c r="H106" s="86"/>
      <c r="I106" s="86"/>
      <c r="J106" s="86"/>
      <c r="K106" s="86"/>
      <c r="L106" s="1129"/>
      <c r="M106" s="1130"/>
      <c r="N106" s="1130"/>
      <c r="O106" s="1130"/>
      <c r="P106" s="1130"/>
      <c r="Q106" s="1130"/>
      <c r="R106" s="1130"/>
      <c r="S106" s="1130"/>
      <c r="T106" s="1130"/>
      <c r="U106" s="1130"/>
      <c r="V106" s="1130"/>
      <c r="W106" s="1130"/>
      <c r="X106" s="1130"/>
      <c r="Y106" s="1130"/>
      <c r="Z106" s="1131"/>
    </row>
    <row r="107" spans="1:26" x14ac:dyDescent="0.2">
      <c r="A107" s="86"/>
      <c r="B107" s="86"/>
      <c r="C107" s="86"/>
      <c r="D107" s="98" t="s">
        <v>1056</v>
      </c>
      <c r="E107" s="86"/>
      <c r="F107" s="86"/>
      <c r="G107" s="86"/>
      <c r="H107" s="86"/>
      <c r="I107" s="86"/>
      <c r="J107" s="86"/>
      <c r="K107" s="86"/>
      <c r="L107" s="86"/>
      <c r="M107" s="86"/>
      <c r="N107" s="86"/>
      <c r="O107" s="86"/>
      <c r="P107" s="86"/>
      <c r="Q107" s="86"/>
      <c r="R107" s="86"/>
      <c r="S107" s="86"/>
      <c r="T107" s="86"/>
      <c r="U107" s="86"/>
    </row>
    <row r="108" spans="1:26" x14ac:dyDescent="0.2">
      <c r="A108" s="86"/>
      <c r="B108" s="86"/>
      <c r="C108" s="86"/>
      <c r="D108" s="98" t="s">
        <v>1057</v>
      </c>
      <c r="E108" s="86"/>
      <c r="F108" s="86"/>
      <c r="G108" s="86"/>
      <c r="H108" s="86"/>
      <c r="I108" s="86"/>
      <c r="J108" s="86"/>
      <c r="K108" s="86"/>
      <c r="L108" s="86"/>
      <c r="M108" s="86"/>
      <c r="N108" s="86"/>
      <c r="O108" s="86"/>
      <c r="P108" s="86"/>
      <c r="Q108" s="86"/>
      <c r="R108" s="86"/>
      <c r="S108" s="86"/>
      <c r="T108" s="86"/>
      <c r="U108" s="86"/>
    </row>
    <row r="109" spans="1:26" ht="38.25" x14ac:dyDescent="0.2">
      <c r="A109" s="86"/>
      <c r="B109" s="86"/>
      <c r="C109" s="86"/>
      <c r="D109" s="98" t="s">
        <v>1058</v>
      </c>
      <c r="E109" s="86"/>
      <c r="F109" s="86"/>
      <c r="G109" s="86"/>
      <c r="H109" s="86"/>
      <c r="I109" s="86"/>
      <c r="J109" s="86"/>
      <c r="K109" s="86"/>
      <c r="L109" s="86"/>
      <c r="M109" s="86"/>
      <c r="N109" s="86"/>
      <c r="O109" s="86"/>
      <c r="P109" s="86"/>
      <c r="Q109" s="86"/>
      <c r="R109" s="86"/>
      <c r="S109" s="86"/>
      <c r="T109" s="86"/>
      <c r="U109" s="86"/>
    </row>
    <row r="110" spans="1:26" ht="25.5" x14ac:dyDescent="0.2">
      <c r="A110" s="86"/>
      <c r="B110" s="86"/>
      <c r="C110" s="86"/>
      <c r="D110" s="98" t="s">
        <v>1059</v>
      </c>
      <c r="E110" s="86"/>
      <c r="F110" s="86"/>
      <c r="G110" s="86"/>
      <c r="H110" s="86"/>
      <c r="I110" s="86"/>
      <c r="J110" s="86"/>
      <c r="K110" s="86"/>
      <c r="L110" s="86"/>
      <c r="M110" s="86"/>
      <c r="N110" s="86"/>
      <c r="O110" s="86"/>
      <c r="P110" s="86"/>
      <c r="Q110" s="86"/>
      <c r="R110" s="86"/>
      <c r="S110" s="86"/>
      <c r="T110" s="86"/>
      <c r="U110" s="86"/>
    </row>
    <row r="111" spans="1:26" x14ac:dyDescent="0.2">
      <c r="A111" s="86"/>
      <c r="B111" s="86" t="s">
        <v>1502</v>
      </c>
      <c r="C111" s="93" t="s">
        <v>1503</v>
      </c>
      <c r="D111" s="90"/>
      <c r="E111" s="86"/>
      <c r="F111" s="95"/>
      <c r="G111" s="86"/>
      <c r="H111" s="96"/>
      <c r="I111" s="86"/>
      <c r="J111" s="97"/>
      <c r="K111" s="86"/>
      <c r="L111" s="1129"/>
      <c r="M111" s="1130"/>
      <c r="N111" s="1130"/>
      <c r="O111" s="1130"/>
      <c r="P111" s="1130"/>
      <c r="Q111" s="1130"/>
      <c r="R111" s="1130"/>
      <c r="S111" s="1130"/>
      <c r="T111" s="1130"/>
      <c r="U111" s="1130"/>
      <c r="V111" s="1130"/>
      <c r="W111" s="1130"/>
      <c r="X111" s="1130"/>
      <c r="Y111" s="1130"/>
      <c r="Z111" s="1131"/>
    </row>
    <row r="112" spans="1:26" ht="38.25" x14ac:dyDescent="0.2">
      <c r="A112" s="86"/>
      <c r="B112" s="86"/>
      <c r="C112" s="86"/>
      <c r="D112" s="109" t="s">
        <v>1533</v>
      </c>
      <c r="E112" s="86"/>
      <c r="F112" s="86"/>
      <c r="G112" s="86"/>
      <c r="H112" s="86"/>
      <c r="I112" s="86"/>
      <c r="J112" s="86"/>
      <c r="K112" s="86"/>
      <c r="L112" s="86"/>
      <c r="M112" s="86"/>
      <c r="N112" s="86"/>
      <c r="O112" s="86"/>
      <c r="P112" s="86"/>
      <c r="Q112" s="86"/>
      <c r="R112" s="86"/>
      <c r="S112" s="86"/>
      <c r="T112" s="86"/>
      <c r="U112" s="86"/>
    </row>
    <row r="113" spans="1:26" x14ac:dyDescent="0.2">
      <c r="A113" s="86"/>
      <c r="B113" s="99" t="s">
        <v>1504</v>
      </c>
      <c r="C113" s="1128" t="s">
        <v>1505</v>
      </c>
      <c r="D113" s="1128"/>
      <c r="E113" s="86"/>
      <c r="F113" s="95"/>
      <c r="G113" s="86"/>
      <c r="H113" s="96"/>
      <c r="I113" s="86"/>
      <c r="J113" s="97"/>
      <c r="K113" s="86"/>
      <c r="L113" s="1129"/>
      <c r="M113" s="1130"/>
      <c r="N113" s="1130"/>
      <c r="O113" s="1130"/>
      <c r="P113" s="1130"/>
      <c r="Q113" s="1130"/>
      <c r="R113" s="1130"/>
      <c r="S113" s="1130"/>
      <c r="T113" s="1130"/>
      <c r="U113" s="1130"/>
      <c r="V113" s="1130"/>
      <c r="W113" s="1130"/>
      <c r="X113" s="1130"/>
      <c r="Y113" s="1130"/>
      <c r="Z113" s="1131"/>
    </row>
    <row r="114" spans="1:26" x14ac:dyDescent="0.2">
      <c r="A114" s="86"/>
      <c r="B114" s="86" t="s">
        <v>1506</v>
      </c>
      <c r="C114" s="93" t="s">
        <v>1507</v>
      </c>
      <c r="D114" s="110" t="s">
        <v>770</v>
      </c>
      <c r="E114" s="86"/>
      <c r="F114" s="95"/>
      <c r="G114" s="86"/>
      <c r="H114" s="86"/>
      <c r="I114" s="86"/>
      <c r="J114" s="86"/>
      <c r="K114" s="86"/>
      <c r="L114" s="1129"/>
      <c r="M114" s="1130"/>
      <c r="N114" s="1130"/>
      <c r="O114" s="1130"/>
      <c r="P114" s="1130"/>
      <c r="Q114" s="1130"/>
      <c r="R114" s="1130"/>
      <c r="S114" s="1130"/>
      <c r="T114" s="1130"/>
      <c r="U114" s="1130"/>
      <c r="V114" s="1130"/>
      <c r="W114" s="1130"/>
      <c r="X114" s="1130"/>
      <c r="Y114" s="1130"/>
      <c r="Z114" s="1131"/>
    </row>
    <row r="115" spans="1:26" x14ac:dyDescent="0.2">
      <c r="A115" s="86"/>
      <c r="B115" s="86" t="s">
        <v>1508</v>
      </c>
      <c r="C115" s="1128" t="s">
        <v>1509</v>
      </c>
      <c r="D115" s="1133"/>
      <c r="E115" s="86"/>
      <c r="F115" s="95"/>
      <c r="G115" s="86"/>
      <c r="H115" s="86"/>
      <c r="I115" s="86"/>
      <c r="J115" s="86"/>
      <c r="K115" s="86"/>
      <c r="L115" s="1129"/>
      <c r="M115" s="1130"/>
      <c r="N115" s="1130"/>
      <c r="O115" s="1130"/>
      <c r="P115" s="1130"/>
      <c r="Q115" s="1130"/>
      <c r="R115" s="1130"/>
      <c r="S115" s="1130"/>
      <c r="T115" s="1130"/>
      <c r="U115" s="1130"/>
      <c r="V115" s="1130"/>
      <c r="W115" s="1130"/>
      <c r="X115" s="1130"/>
      <c r="Y115" s="1130"/>
      <c r="Z115" s="1131"/>
    </row>
    <row r="116" spans="1:26" x14ac:dyDescent="0.2">
      <c r="A116" s="86"/>
      <c r="B116" s="99" t="s">
        <v>1510</v>
      </c>
      <c r="C116" s="1128" t="s">
        <v>1511</v>
      </c>
      <c r="D116" s="1133"/>
      <c r="E116" s="86"/>
      <c r="F116" s="95"/>
      <c r="G116" s="86"/>
      <c r="H116" s="86"/>
      <c r="I116" s="86"/>
      <c r="J116" s="86"/>
      <c r="K116" s="86"/>
      <c r="L116" s="1129"/>
      <c r="M116" s="1130"/>
      <c r="N116" s="1130"/>
      <c r="O116" s="1130"/>
      <c r="P116" s="1130"/>
      <c r="Q116" s="1130"/>
      <c r="R116" s="1130"/>
      <c r="S116" s="1130"/>
      <c r="T116" s="1130"/>
      <c r="U116" s="1130"/>
      <c r="V116" s="1130"/>
      <c r="W116" s="1130"/>
      <c r="X116" s="1130"/>
      <c r="Y116" s="1130"/>
      <c r="Z116" s="1131"/>
    </row>
    <row r="117" spans="1:26" x14ac:dyDescent="0.2">
      <c r="A117" s="86"/>
      <c r="B117" s="86" t="s">
        <v>1512</v>
      </c>
      <c r="C117" s="93" t="s">
        <v>1513</v>
      </c>
      <c r="D117" s="90"/>
      <c r="E117" s="86"/>
      <c r="F117" s="95"/>
      <c r="G117" s="86"/>
      <c r="H117" s="96"/>
      <c r="I117" s="86"/>
      <c r="J117" s="97"/>
      <c r="K117" s="86"/>
      <c r="L117" s="1129"/>
      <c r="M117" s="1130"/>
      <c r="N117" s="1130"/>
      <c r="O117" s="1130"/>
      <c r="P117" s="1130"/>
      <c r="Q117" s="1130"/>
      <c r="R117" s="1130"/>
      <c r="S117" s="1130"/>
      <c r="T117" s="1130"/>
      <c r="U117" s="1130"/>
      <c r="V117" s="1130"/>
      <c r="W117" s="1130"/>
      <c r="X117" s="1130"/>
      <c r="Y117" s="1130"/>
      <c r="Z117" s="1131"/>
    </row>
    <row r="118" spans="1:26" ht="25.5" x14ac:dyDescent="0.2">
      <c r="A118" s="86"/>
      <c r="B118" s="86"/>
      <c r="C118" s="86"/>
      <c r="D118" s="98" t="s">
        <v>1060</v>
      </c>
      <c r="E118" s="86"/>
      <c r="F118" s="86"/>
      <c r="G118" s="86"/>
      <c r="H118" s="86"/>
      <c r="I118" s="86"/>
      <c r="J118" s="86"/>
      <c r="K118" s="86"/>
      <c r="L118" s="86"/>
      <c r="M118" s="86"/>
      <c r="N118" s="86"/>
      <c r="O118" s="86"/>
      <c r="P118" s="86"/>
      <c r="Q118" s="86"/>
      <c r="R118" s="86"/>
      <c r="S118" s="86"/>
      <c r="T118" s="86"/>
      <c r="U118" s="86"/>
    </row>
    <row r="119" spans="1:26" ht="25.5" x14ac:dyDescent="0.2">
      <c r="A119" s="86"/>
      <c r="B119" s="86"/>
      <c r="C119" s="86"/>
      <c r="D119" s="98" t="s">
        <v>1061</v>
      </c>
      <c r="E119" s="86"/>
      <c r="F119" s="86"/>
      <c r="G119" s="86"/>
      <c r="H119" s="86"/>
      <c r="I119" s="86"/>
      <c r="J119" s="86"/>
      <c r="K119" s="86"/>
      <c r="L119" s="86"/>
      <c r="M119" s="86"/>
      <c r="N119" s="86"/>
      <c r="O119" s="86"/>
      <c r="P119" s="86"/>
      <c r="Q119" s="86"/>
      <c r="R119" s="86"/>
      <c r="S119" s="86"/>
      <c r="T119" s="86"/>
      <c r="U119" s="86"/>
    </row>
    <row r="120" spans="1:26" x14ac:dyDescent="0.2">
      <c r="A120" s="86"/>
      <c r="B120" s="86"/>
      <c r="C120" s="86"/>
      <c r="D120" s="98" t="s">
        <v>1062</v>
      </c>
      <c r="E120" s="86"/>
      <c r="F120" s="86"/>
      <c r="G120" s="86"/>
      <c r="H120" s="86"/>
      <c r="I120" s="86"/>
      <c r="J120" s="86"/>
      <c r="K120" s="86"/>
      <c r="L120" s="86"/>
      <c r="M120" s="86"/>
      <c r="N120" s="86"/>
      <c r="O120" s="86"/>
      <c r="P120" s="86"/>
      <c r="Q120" s="86"/>
      <c r="R120" s="86"/>
      <c r="S120" s="86"/>
      <c r="T120" s="86"/>
      <c r="U120" s="86"/>
    </row>
    <row r="121" spans="1:26" x14ac:dyDescent="0.2">
      <c r="A121" s="86"/>
      <c r="B121" s="86"/>
      <c r="C121" s="86"/>
      <c r="D121" s="98" t="s">
        <v>1063</v>
      </c>
      <c r="E121" s="86"/>
      <c r="F121" s="86"/>
      <c r="G121" s="86"/>
      <c r="H121" s="86"/>
      <c r="I121" s="86"/>
      <c r="J121" s="86"/>
      <c r="K121" s="86"/>
      <c r="L121" s="86"/>
      <c r="M121" s="86"/>
      <c r="N121" s="86"/>
      <c r="O121" s="86"/>
      <c r="P121" s="86"/>
      <c r="Q121" s="86"/>
      <c r="R121" s="86"/>
      <c r="S121" s="86"/>
      <c r="T121" s="86"/>
      <c r="U121" s="86"/>
    </row>
    <row r="122" spans="1:26" ht="25.5" x14ac:dyDescent="0.2">
      <c r="A122" s="86"/>
      <c r="B122" s="86"/>
      <c r="C122" s="86"/>
      <c r="D122" s="98" t="s">
        <v>1064</v>
      </c>
      <c r="E122" s="86"/>
      <c r="F122" s="86"/>
      <c r="G122" s="86"/>
      <c r="H122" s="86"/>
      <c r="I122" s="86"/>
      <c r="J122" s="86"/>
      <c r="K122" s="86"/>
      <c r="L122" s="86"/>
      <c r="M122" s="86"/>
      <c r="N122" s="86"/>
      <c r="O122" s="86"/>
      <c r="P122" s="86"/>
      <c r="Q122" s="86"/>
      <c r="R122" s="86"/>
      <c r="S122" s="86"/>
      <c r="T122" s="86"/>
      <c r="U122" s="86"/>
    </row>
    <row r="123" spans="1:26" x14ac:dyDescent="0.2">
      <c r="A123" s="86"/>
      <c r="B123" s="86" t="s">
        <v>1514</v>
      </c>
      <c r="C123" s="93" t="s">
        <v>1515</v>
      </c>
      <c r="D123" s="90"/>
      <c r="E123" s="86"/>
      <c r="F123" s="95"/>
      <c r="G123" s="86"/>
      <c r="H123" s="96"/>
      <c r="I123" s="86"/>
      <c r="J123" s="97"/>
      <c r="K123" s="86"/>
      <c r="L123" s="1129"/>
      <c r="M123" s="1130"/>
      <c r="N123" s="1130"/>
      <c r="O123" s="1130"/>
      <c r="P123" s="1130"/>
      <c r="Q123" s="1130"/>
      <c r="R123" s="1130"/>
      <c r="S123" s="1130"/>
      <c r="T123" s="1130"/>
      <c r="U123" s="1130"/>
      <c r="V123" s="1130"/>
      <c r="W123" s="1130"/>
      <c r="X123" s="1130"/>
      <c r="Y123" s="1130"/>
      <c r="Z123" s="1131"/>
    </row>
    <row r="124" spans="1:26" ht="25.5" x14ac:dyDescent="0.2">
      <c r="A124" s="86"/>
      <c r="B124" s="86"/>
      <c r="C124" s="86"/>
      <c r="D124" s="98" t="s">
        <v>1065</v>
      </c>
      <c r="E124" s="86"/>
      <c r="F124" s="86"/>
      <c r="G124" s="86"/>
      <c r="H124" s="86"/>
      <c r="I124" s="86"/>
      <c r="J124" s="86"/>
      <c r="K124" s="86"/>
      <c r="L124" s="86"/>
      <c r="M124" s="86"/>
      <c r="N124" s="86"/>
      <c r="O124" s="86"/>
      <c r="P124" s="86"/>
      <c r="Q124" s="86"/>
      <c r="R124" s="86"/>
      <c r="S124" s="86"/>
      <c r="T124" s="86"/>
      <c r="U124" s="86"/>
    </row>
    <row r="125" spans="1:26" ht="25.5" x14ac:dyDescent="0.2">
      <c r="A125" s="86"/>
      <c r="B125" s="86"/>
      <c r="C125" s="86"/>
      <c r="D125" s="98" t="s">
        <v>1066</v>
      </c>
      <c r="E125" s="86"/>
      <c r="F125" s="86"/>
      <c r="G125" s="86"/>
      <c r="H125" s="86"/>
      <c r="I125" s="86"/>
      <c r="J125" s="86"/>
      <c r="K125" s="86"/>
      <c r="L125" s="86"/>
      <c r="M125" s="86"/>
      <c r="N125" s="86"/>
      <c r="O125" s="86"/>
      <c r="P125" s="86"/>
      <c r="Q125" s="86"/>
      <c r="R125" s="86"/>
      <c r="S125" s="86"/>
      <c r="T125" s="86"/>
      <c r="U125" s="86"/>
    </row>
    <row r="126" spans="1:26" x14ac:dyDescent="0.2">
      <c r="A126" s="86"/>
      <c r="B126" s="86" t="s">
        <v>1516</v>
      </c>
      <c r="C126" s="93" t="s">
        <v>1517</v>
      </c>
      <c r="D126" s="90"/>
      <c r="E126" s="86"/>
      <c r="F126" s="95"/>
      <c r="G126" s="86"/>
      <c r="H126" s="96"/>
      <c r="I126" s="86"/>
      <c r="J126" s="97"/>
      <c r="K126" s="86"/>
      <c r="L126" s="1129"/>
      <c r="M126" s="1130"/>
      <c r="N126" s="1130"/>
      <c r="O126" s="1130"/>
      <c r="P126" s="1130"/>
      <c r="Q126" s="1130"/>
      <c r="R126" s="1130"/>
      <c r="S126" s="1130"/>
      <c r="T126" s="1130"/>
      <c r="U126" s="1130"/>
      <c r="V126" s="1130"/>
      <c r="W126" s="1130"/>
      <c r="X126" s="1130"/>
      <c r="Y126" s="1130"/>
      <c r="Z126" s="1131"/>
    </row>
    <row r="127" spans="1:26" ht="51" x14ac:dyDescent="0.2">
      <c r="A127" s="86"/>
      <c r="B127" s="86"/>
      <c r="C127" s="86"/>
      <c r="D127" s="98" t="s">
        <v>1067</v>
      </c>
      <c r="E127" s="86"/>
      <c r="F127" s="86"/>
      <c r="G127" s="86"/>
      <c r="H127" s="86"/>
      <c r="I127" s="86"/>
      <c r="J127" s="86"/>
      <c r="K127" s="86"/>
      <c r="L127" s="86"/>
      <c r="M127" s="86"/>
      <c r="N127" s="86"/>
      <c r="O127" s="86"/>
      <c r="P127" s="86"/>
      <c r="Q127" s="86"/>
      <c r="R127" s="86"/>
      <c r="S127" s="86"/>
      <c r="T127" s="86"/>
      <c r="U127" s="86"/>
    </row>
    <row r="128" spans="1:26" ht="25.5" x14ac:dyDescent="0.2">
      <c r="A128" s="86"/>
      <c r="B128" s="86"/>
      <c r="C128" s="86"/>
      <c r="D128" s="98" t="s">
        <v>1068</v>
      </c>
      <c r="E128" s="86"/>
      <c r="F128" s="86"/>
      <c r="G128" s="86"/>
      <c r="H128" s="86"/>
      <c r="I128" s="86"/>
      <c r="J128" s="86"/>
      <c r="K128" s="86"/>
      <c r="L128" s="86"/>
      <c r="M128" s="86"/>
      <c r="N128" s="86"/>
      <c r="O128" s="86"/>
      <c r="P128" s="86"/>
      <c r="Q128" s="86"/>
      <c r="R128" s="86"/>
      <c r="S128" s="86"/>
      <c r="T128" s="86"/>
      <c r="U128" s="86"/>
    </row>
    <row r="129" spans="1:26" ht="24.75" customHeight="1" x14ac:dyDescent="0.2">
      <c r="A129" s="86"/>
      <c r="B129" s="99" t="s">
        <v>1518</v>
      </c>
      <c r="C129" s="1128" t="s">
        <v>1519</v>
      </c>
      <c r="D129" s="1133"/>
      <c r="E129" s="86"/>
      <c r="F129" s="95"/>
      <c r="G129" s="86"/>
      <c r="H129" s="86"/>
      <c r="I129" s="86"/>
      <c r="J129" s="86"/>
      <c r="K129" s="86"/>
      <c r="L129" s="1129"/>
      <c r="M129" s="1130"/>
      <c r="N129" s="1130"/>
      <c r="O129" s="1130"/>
      <c r="P129" s="1130"/>
      <c r="Q129" s="1130"/>
      <c r="R129" s="1130"/>
      <c r="S129" s="1130"/>
      <c r="T129" s="1130"/>
      <c r="U129" s="1130"/>
      <c r="V129" s="1130"/>
      <c r="W129" s="1130"/>
      <c r="X129" s="1130"/>
      <c r="Y129" s="1130"/>
      <c r="Z129" s="1131"/>
    </row>
    <row r="130" spans="1:26" ht="26.25" customHeight="1" x14ac:dyDescent="0.2">
      <c r="A130" s="86"/>
      <c r="B130" s="99" t="s">
        <v>1520</v>
      </c>
      <c r="C130" s="1128" t="s">
        <v>1521</v>
      </c>
      <c r="D130" s="1133"/>
      <c r="E130" s="86"/>
      <c r="F130" s="95"/>
      <c r="G130" s="86"/>
      <c r="H130" s="86"/>
      <c r="I130" s="86"/>
      <c r="J130" s="86"/>
      <c r="K130" s="86"/>
      <c r="L130" s="1129"/>
      <c r="M130" s="1130"/>
      <c r="N130" s="1130"/>
      <c r="O130" s="1130"/>
      <c r="P130" s="1130"/>
      <c r="Q130" s="1130"/>
      <c r="R130" s="1130"/>
      <c r="S130" s="1130"/>
      <c r="T130" s="1130"/>
      <c r="U130" s="1130"/>
      <c r="V130" s="1130"/>
      <c r="W130" s="1130"/>
      <c r="X130" s="1130"/>
      <c r="Y130" s="1130"/>
      <c r="Z130" s="1131"/>
    </row>
    <row r="131" spans="1:26" x14ac:dyDescent="0.2">
      <c r="A131" s="86"/>
      <c r="B131" s="86"/>
      <c r="C131" s="93"/>
      <c r="D131" s="90"/>
      <c r="E131" s="86"/>
      <c r="F131" s="86"/>
      <c r="G131" s="86"/>
      <c r="H131" s="86"/>
      <c r="I131" s="86"/>
      <c r="J131" s="86"/>
      <c r="K131" s="86"/>
      <c r="L131" s="86"/>
      <c r="M131" s="86"/>
      <c r="N131" s="86"/>
      <c r="O131" s="86"/>
      <c r="P131" s="86"/>
      <c r="Q131" s="86"/>
      <c r="R131" s="86"/>
      <c r="S131" s="86"/>
      <c r="T131" s="86"/>
      <c r="U131" s="86"/>
    </row>
    <row r="132" spans="1:26" ht="13.5" thickBot="1" x14ac:dyDescent="0.25">
      <c r="A132" s="86"/>
      <c r="B132" s="104" t="s">
        <v>1524</v>
      </c>
      <c r="C132" s="105"/>
      <c r="D132" s="106"/>
      <c r="E132" s="107" t="s">
        <v>1106</v>
      </c>
      <c r="F132" s="107"/>
      <c r="G132" s="107"/>
      <c r="H132" s="107"/>
      <c r="I132" s="107"/>
      <c r="J132" s="107"/>
      <c r="K132" s="107"/>
      <c r="L132" s="86"/>
      <c r="M132" s="86"/>
      <c r="N132" s="86"/>
      <c r="O132" s="86"/>
      <c r="P132" s="86"/>
      <c r="Q132" s="86"/>
      <c r="R132" s="86"/>
      <c r="S132" s="86"/>
      <c r="T132" s="86"/>
      <c r="U132" s="86"/>
    </row>
    <row r="134" spans="1:26" x14ac:dyDescent="0.2">
      <c r="A134" s="86"/>
      <c r="B134" s="86" t="s">
        <v>1522</v>
      </c>
      <c r="C134" s="93" t="s">
        <v>1202</v>
      </c>
      <c r="D134" s="90"/>
      <c r="E134" s="86"/>
      <c r="F134" s="95"/>
      <c r="G134" s="86"/>
      <c r="H134" s="96"/>
      <c r="I134" s="86"/>
      <c r="J134" s="97"/>
      <c r="K134" s="86"/>
      <c r="L134" s="1129"/>
      <c r="M134" s="1130"/>
      <c r="N134" s="1130"/>
      <c r="O134" s="1130"/>
      <c r="P134" s="1130"/>
      <c r="Q134" s="1130"/>
      <c r="R134" s="1130"/>
      <c r="S134" s="1130"/>
      <c r="T134" s="1130"/>
      <c r="U134" s="1130"/>
      <c r="V134" s="1130"/>
      <c r="W134" s="1130"/>
      <c r="X134" s="1130"/>
      <c r="Y134" s="1130"/>
      <c r="Z134" s="1131"/>
    </row>
    <row r="135" spans="1:26" x14ac:dyDescent="0.2">
      <c r="A135" s="86"/>
      <c r="B135" s="86" t="s">
        <v>1523</v>
      </c>
      <c r="C135" s="86" t="s">
        <v>1203</v>
      </c>
      <c r="D135" s="98"/>
      <c r="E135" s="86"/>
      <c r="F135" s="86"/>
      <c r="G135" s="86"/>
      <c r="H135" s="86"/>
      <c r="I135" s="86"/>
      <c r="J135" s="86"/>
      <c r="K135" s="86"/>
      <c r="L135" s="86"/>
      <c r="M135" s="86"/>
      <c r="N135" s="86"/>
      <c r="O135" s="86"/>
      <c r="P135" s="86"/>
      <c r="Q135" s="86"/>
      <c r="R135" s="86"/>
      <c r="S135" s="86"/>
      <c r="T135" s="86"/>
      <c r="U135" s="86"/>
    </row>
    <row r="136" spans="1:26" x14ac:dyDescent="0.2">
      <c r="A136" s="86"/>
      <c r="B136" s="86" t="s">
        <v>1525</v>
      </c>
      <c r="C136" s="93" t="s">
        <v>1485</v>
      </c>
      <c r="D136" s="90"/>
      <c r="E136" s="86"/>
      <c r="F136" s="95"/>
      <c r="G136" s="86"/>
      <c r="H136" s="96"/>
      <c r="I136" s="86"/>
      <c r="J136" s="97"/>
      <c r="K136" s="86"/>
      <c r="L136" s="1129"/>
      <c r="M136" s="1130"/>
      <c r="N136" s="1130"/>
      <c r="O136" s="1130"/>
      <c r="P136" s="1130"/>
      <c r="Q136" s="1130"/>
      <c r="R136" s="1130"/>
      <c r="S136" s="1130"/>
      <c r="T136" s="1130"/>
      <c r="U136" s="1130"/>
      <c r="V136" s="1130"/>
      <c r="W136" s="1130"/>
      <c r="X136" s="1130"/>
      <c r="Y136" s="1130"/>
      <c r="Z136" s="1131"/>
    </row>
    <row r="137" spans="1:26" x14ac:dyDescent="0.2">
      <c r="A137" s="86"/>
      <c r="B137" s="86" t="s">
        <v>1526</v>
      </c>
      <c r="C137" s="93" t="s">
        <v>1484</v>
      </c>
      <c r="D137" s="90"/>
      <c r="E137" s="86"/>
      <c r="F137" s="95"/>
      <c r="G137" s="86"/>
      <c r="H137" s="96"/>
      <c r="I137" s="86"/>
      <c r="J137" s="97"/>
      <c r="K137" s="86"/>
      <c r="L137" s="1129"/>
      <c r="M137" s="1130"/>
      <c r="N137" s="1130"/>
      <c r="O137" s="1130"/>
      <c r="P137" s="1130"/>
      <c r="Q137" s="1130"/>
      <c r="R137" s="1130"/>
      <c r="S137" s="1130"/>
      <c r="T137" s="1130"/>
      <c r="U137" s="1130"/>
      <c r="V137" s="1130"/>
      <c r="W137" s="1130"/>
      <c r="X137" s="1130"/>
      <c r="Y137" s="1130"/>
      <c r="Z137" s="1131"/>
    </row>
    <row r="138" spans="1:26" x14ac:dyDescent="0.2">
      <c r="A138" s="86"/>
      <c r="B138" s="86" t="s">
        <v>1527</v>
      </c>
      <c r="C138" s="93" t="s">
        <v>1486</v>
      </c>
      <c r="D138" s="90"/>
      <c r="E138" s="86"/>
      <c r="F138" s="95"/>
      <c r="G138" s="86"/>
      <c r="H138" s="96"/>
      <c r="I138" s="86"/>
      <c r="J138" s="97"/>
      <c r="K138" s="86"/>
      <c r="L138" s="1129"/>
      <c r="M138" s="1130"/>
      <c r="N138" s="1130"/>
      <c r="O138" s="1130"/>
      <c r="P138" s="1130"/>
      <c r="Q138" s="1130"/>
      <c r="R138" s="1130"/>
      <c r="S138" s="1130"/>
      <c r="T138" s="1130"/>
      <c r="U138" s="1130"/>
      <c r="V138" s="1130"/>
      <c r="W138" s="1130"/>
      <c r="X138" s="1130"/>
      <c r="Y138" s="1130"/>
      <c r="Z138" s="1131"/>
    </row>
    <row r="139" spans="1:26" x14ac:dyDescent="0.2">
      <c r="A139" s="86"/>
      <c r="B139" s="86" t="s">
        <v>1528</v>
      </c>
      <c r="C139" s="93" t="s">
        <v>1487</v>
      </c>
      <c r="D139" s="90"/>
      <c r="E139" s="86"/>
      <c r="F139" s="95"/>
      <c r="G139" s="86"/>
      <c r="H139" s="96"/>
      <c r="I139" s="86"/>
      <c r="J139" s="97"/>
      <c r="K139" s="86"/>
      <c r="L139" s="1129"/>
      <c r="M139" s="1130"/>
      <c r="N139" s="1130"/>
      <c r="O139" s="1130"/>
      <c r="P139" s="1130"/>
      <c r="Q139" s="1130"/>
      <c r="R139" s="1130"/>
      <c r="S139" s="1130"/>
      <c r="T139" s="1130"/>
      <c r="U139" s="1130"/>
      <c r="V139" s="1130"/>
      <c r="W139" s="1130"/>
      <c r="X139" s="1130"/>
      <c r="Y139" s="1130"/>
      <c r="Z139" s="1131"/>
    </row>
    <row r="140" spans="1:26" x14ac:dyDescent="0.2">
      <c r="A140" s="86"/>
      <c r="B140" s="86" t="s">
        <v>1529</v>
      </c>
      <c r="C140" s="93" t="s">
        <v>1488</v>
      </c>
      <c r="D140" s="90"/>
      <c r="E140" s="86"/>
      <c r="F140" s="95"/>
      <c r="G140" s="86"/>
      <c r="H140" s="96"/>
      <c r="I140" s="86"/>
      <c r="J140" s="97"/>
      <c r="K140" s="86"/>
      <c r="L140" s="1129"/>
      <c r="M140" s="1130"/>
      <c r="N140" s="1130"/>
      <c r="O140" s="1130"/>
      <c r="P140" s="1130"/>
      <c r="Q140" s="1130"/>
      <c r="R140" s="1130"/>
      <c r="S140" s="1130"/>
      <c r="T140" s="1130"/>
      <c r="U140" s="1130"/>
      <c r="V140" s="1130"/>
      <c r="W140" s="1130"/>
      <c r="X140" s="1130"/>
      <c r="Y140" s="1130"/>
      <c r="Z140" s="1131"/>
    </row>
    <row r="141" spans="1:26" x14ac:dyDescent="0.2">
      <c r="A141" s="86"/>
      <c r="B141" s="86" t="s">
        <v>1530</v>
      </c>
      <c r="C141" s="93" t="s">
        <v>1489</v>
      </c>
      <c r="D141" s="90"/>
      <c r="E141" s="86"/>
      <c r="F141" s="95"/>
      <c r="G141" s="86"/>
      <c r="H141" s="96"/>
      <c r="I141" s="86"/>
      <c r="J141" s="97"/>
      <c r="K141" s="86"/>
      <c r="L141" s="1129"/>
      <c r="M141" s="1130"/>
      <c r="N141" s="1130"/>
      <c r="O141" s="1130"/>
      <c r="P141" s="1130"/>
      <c r="Q141" s="1130"/>
      <c r="R141" s="1130"/>
      <c r="S141" s="1130"/>
      <c r="T141" s="1130"/>
      <c r="U141" s="1130"/>
      <c r="V141" s="1130"/>
      <c r="W141" s="1130"/>
      <c r="X141" s="1130"/>
      <c r="Y141" s="1130"/>
      <c r="Z141" s="1131"/>
    </row>
    <row r="142" spans="1:26" ht="13.5" customHeight="1" x14ac:dyDescent="0.2">
      <c r="B142" s="86" t="s">
        <v>1531</v>
      </c>
      <c r="C142" s="1132"/>
      <c r="D142" s="1132"/>
      <c r="F142" s="95"/>
      <c r="G142" s="86"/>
      <c r="H142" s="96"/>
      <c r="I142" s="86"/>
      <c r="J142" s="97"/>
      <c r="K142" s="86"/>
      <c r="L142" s="1129"/>
      <c r="M142" s="1130"/>
      <c r="N142" s="1130"/>
      <c r="O142" s="1130"/>
      <c r="P142" s="1130"/>
      <c r="Q142" s="1130"/>
      <c r="R142" s="1130"/>
      <c r="S142" s="1130"/>
      <c r="T142" s="1130"/>
      <c r="U142" s="1130"/>
      <c r="V142" s="1130"/>
      <c r="W142" s="1130"/>
      <c r="X142" s="1130"/>
      <c r="Y142" s="1130"/>
      <c r="Z142" s="1131"/>
    </row>
    <row r="143" spans="1:26" ht="13.5" customHeight="1" x14ac:dyDescent="0.2">
      <c r="B143" s="86" t="s">
        <v>1531</v>
      </c>
      <c r="C143" s="1132"/>
      <c r="D143" s="1132"/>
      <c r="F143" s="95"/>
      <c r="G143" s="86"/>
      <c r="H143" s="96"/>
      <c r="I143" s="86"/>
      <c r="J143" s="97"/>
      <c r="K143" s="86"/>
      <c r="L143" s="1129"/>
      <c r="M143" s="1130"/>
      <c r="N143" s="1130"/>
      <c r="O143" s="1130"/>
      <c r="P143" s="1130"/>
      <c r="Q143" s="1130"/>
      <c r="R143" s="1130"/>
      <c r="S143" s="1130"/>
      <c r="T143" s="1130"/>
      <c r="U143" s="1130"/>
      <c r="V143" s="1130"/>
      <c r="W143" s="1130"/>
      <c r="X143" s="1130"/>
      <c r="Y143" s="1130"/>
      <c r="Z143" s="1131"/>
    </row>
    <row r="144" spans="1:26" ht="13.5" customHeight="1" x14ac:dyDescent="0.2">
      <c r="B144" s="86" t="s">
        <v>1531</v>
      </c>
      <c r="C144" s="1132"/>
      <c r="D144" s="1132"/>
      <c r="F144" s="95"/>
      <c r="G144" s="86"/>
      <c r="H144" s="96"/>
      <c r="I144" s="86"/>
      <c r="J144" s="97"/>
      <c r="K144" s="86"/>
      <c r="L144" s="1129"/>
      <c r="M144" s="1130"/>
      <c r="N144" s="1130"/>
      <c r="O144" s="1130"/>
      <c r="P144" s="1130"/>
      <c r="Q144" s="1130"/>
      <c r="R144" s="1130"/>
      <c r="S144" s="1130"/>
      <c r="T144" s="1130"/>
      <c r="U144" s="1130"/>
      <c r="V144" s="1130"/>
      <c r="W144" s="1130"/>
      <c r="X144" s="1130"/>
      <c r="Y144" s="1130"/>
      <c r="Z144" s="1131"/>
    </row>
    <row r="145" spans="1:26" ht="13.5" customHeight="1" x14ac:dyDescent="0.2">
      <c r="B145" s="86" t="s">
        <v>1531</v>
      </c>
      <c r="C145" s="1132"/>
      <c r="D145" s="1132"/>
      <c r="F145" s="95"/>
      <c r="G145" s="86"/>
      <c r="H145" s="96"/>
      <c r="I145" s="86"/>
      <c r="J145" s="97"/>
      <c r="K145" s="86"/>
      <c r="L145" s="1129"/>
      <c r="M145" s="1130"/>
      <c r="N145" s="1130"/>
      <c r="O145" s="1130"/>
      <c r="P145" s="1130"/>
      <c r="Q145" s="1130"/>
      <c r="R145" s="1130"/>
      <c r="S145" s="1130"/>
      <c r="T145" s="1130"/>
      <c r="U145" s="1130"/>
      <c r="V145" s="1130"/>
      <c r="W145" s="1130"/>
      <c r="X145" s="1130"/>
      <c r="Y145" s="1130"/>
      <c r="Z145" s="1131"/>
    </row>
    <row r="146" spans="1:26" ht="13.5" customHeight="1" x14ac:dyDescent="0.2">
      <c r="B146" s="86" t="s">
        <v>1531</v>
      </c>
      <c r="C146" s="1132"/>
      <c r="D146" s="1132"/>
      <c r="F146" s="95"/>
      <c r="G146" s="86"/>
      <c r="H146" s="96"/>
      <c r="I146" s="86"/>
      <c r="J146" s="97"/>
      <c r="K146" s="86"/>
      <c r="L146" s="1129"/>
      <c r="M146" s="1130"/>
      <c r="N146" s="1130"/>
      <c r="O146" s="1130"/>
      <c r="P146" s="1130"/>
      <c r="Q146" s="1130"/>
      <c r="R146" s="1130"/>
      <c r="S146" s="1130"/>
      <c r="T146" s="1130"/>
      <c r="U146" s="1130"/>
      <c r="V146" s="1130"/>
      <c r="W146" s="1130"/>
      <c r="X146" s="1130"/>
      <c r="Y146" s="1130"/>
      <c r="Z146" s="1131"/>
    </row>
    <row r="147" spans="1:26" ht="13.5" customHeight="1" x14ac:dyDescent="0.2">
      <c r="B147" s="86" t="s">
        <v>1531</v>
      </c>
      <c r="C147" s="1132"/>
      <c r="D147" s="1132"/>
      <c r="F147" s="95"/>
      <c r="G147" s="86"/>
      <c r="H147" s="96"/>
      <c r="I147" s="86"/>
      <c r="J147" s="97"/>
      <c r="K147" s="86"/>
      <c r="L147" s="1129"/>
      <c r="M147" s="1130"/>
      <c r="N147" s="1130"/>
      <c r="O147" s="1130"/>
      <c r="P147" s="1130"/>
      <c r="Q147" s="1130"/>
      <c r="R147" s="1130"/>
      <c r="S147" s="1130"/>
      <c r="T147" s="1130"/>
      <c r="U147" s="1130"/>
      <c r="V147" s="1130"/>
      <c r="W147" s="1130"/>
      <c r="X147" s="1130"/>
      <c r="Y147" s="1130"/>
      <c r="Z147" s="1131"/>
    </row>
    <row r="148" spans="1:26" ht="13.5" customHeight="1" x14ac:dyDescent="0.2">
      <c r="B148" s="86" t="s">
        <v>1531</v>
      </c>
      <c r="C148" s="1132"/>
      <c r="D148" s="1132"/>
      <c r="F148" s="95"/>
      <c r="G148" s="86"/>
      <c r="H148" s="96"/>
      <c r="I148" s="86"/>
      <c r="J148" s="97"/>
      <c r="K148" s="86"/>
      <c r="L148" s="1129"/>
      <c r="M148" s="1130"/>
      <c r="N148" s="1130"/>
      <c r="O148" s="1130"/>
      <c r="P148" s="1130"/>
      <c r="Q148" s="1130"/>
      <c r="R148" s="1130"/>
      <c r="S148" s="1130"/>
      <c r="T148" s="1130"/>
      <c r="U148" s="1130"/>
      <c r="V148" s="1130"/>
      <c r="W148" s="1130"/>
      <c r="X148" s="1130"/>
      <c r="Y148" s="1130"/>
      <c r="Z148" s="1131"/>
    </row>
    <row r="149" spans="1:26" ht="13.5" customHeight="1" x14ac:dyDescent="0.2">
      <c r="B149" s="86" t="s">
        <v>1531</v>
      </c>
      <c r="C149" s="1132"/>
      <c r="D149" s="1132"/>
      <c r="F149" s="95"/>
      <c r="G149" s="86"/>
      <c r="H149" s="96"/>
      <c r="I149" s="86"/>
      <c r="J149" s="97"/>
      <c r="K149" s="86"/>
      <c r="L149" s="1129"/>
      <c r="M149" s="1130"/>
      <c r="N149" s="1130"/>
      <c r="O149" s="1130"/>
      <c r="P149" s="1130"/>
      <c r="Q149" s="1130"/>
      <c r="R149" s="1130"/>
      <c r="S149" s="1130"/>
      <c r="T149" s="1130"/>
      <c r="U149" s="1130"/>
      <c r="V149" s="1130"/>
      <c r="W149" s="1130"/>
      <c r="X149" s="1130"/>
      <c r="Y149" s="1130"/>
      <c r="Z149" s="1131"/>
    </row>
    <row r="150" spans="1:26" ht="13.5" customHeight="1" x14ac:dyDescent="0.2">
      <c r="B150" s="86" t="s">
        <v>1531</v>
      </c>
      <c r="C150" s="1132"/>
      <c r="D150" s="1132"/>
      <c r="F150" s="95"/>
      <c r="G150" s="86"/>
      <c r="H150" s="96"/>
      <c r="I150" s="86"/>
      <c r="J150" s="97"/>
      <c r="K150" s="86"/>
      <c r="L150" s="1129"/>
      <c r="M150" s="1130"/>
      <c r="N150" s="1130"/>
      <c r="O150" s="1130"/>
      <c r="P150" s="1130"/>
      <c r="Q150" s="1130"/>
      <c r="R150" s="1130"/>
      <c r="S150" s="1130"/>
      <c r="T150" s="1130"/>
      <c r="U150" s="1130"/>
      <c r="V150" s="1130"/>
      <c r="W150" s="1130"/>
      <c r="X150" s="1130"/>
      <c r="Y150" s="1130"/>
      <c r="Z150" s="1131"/>
    </row>
    <row r="151" spans="1:26" ht="13.5" customHeight="1" x14ac:dyDescent="0.2">
      <c r="B151" s="86" t="s">
        <v>1531</v>
      </c>
      <c r="C151" s="1132"/>
      <c r="D151" s="1132"/>
      <c r="F151" s="95"/>
      <c r="G151" s="86"/>
      <c r="H151" s="96"/>
      <c r="I151" s="86"/>
      <c r="J151" s="97"/>
      <c r="K151" s="86"/>
      <c r="L151" s="1129"/>
      <c r="M151" s="1130"/>
      <c r="N151" s="1130"/>
      <c r="O151" s="1130"/>
      <c r="P151" s="1130"/>
      <c r="Q151" s="1130"/>
      <c r="R151" s="1130"/>
      <c r="S151" s="1130"/>
      <c r="T151" s="1130"/>
      <c r="U151" s="1130"/>
      <c r="V151" s="1130"/>
      <c r="W151" s="1130"/>
      <c r="X151" s="1130"/>
      <c r="Y151" s="1130"/>
      <c r="Z151" s="1131"/>
    </row>
    <row r="152" spans="1:26" ht="13.5" customHeight="1" x14ac:dyDescent="0.2">
      <c r="B152" s="86"/>
      <c r="F152" s="86"/>
      <c r="G152" s="86"/>
      <c r="H152" s="86"/>
      <c r="I152" s="86"/>
      <c r="J152" s="86"/>
      <c r="K152" s="86"/>
    </row>
    <row r="153" spans="1:26" x14ac:dyDescent="0.2">
      <c r="A153" s="86"/>
      <c r="B153" s="86"/>
      <c r="C153" s="111" t="s">
        <v>1477</v>
      </c>
      <c r="E153" s="86"/>
      <c r="F153" s="86"/>
      <c r="G153" s="86"/>
      <c r="H153" s="86"/>
      <c r="I153" s="86"/>
      <c r="J153" s="86"/>
      <c r="K153" s="86"/>
      <c r="L153" s="86"/>
      <c r="M153" s="86"/>
      <c r="N153" s="86"/>
      <c r="O153" s="86"/>
      <c r="P153" s="86"/>
      <c r="Q153" s="86"/>
      <c r="R153" s="86"/>
      <c r="S153" s="86"/>
      <c r="T153" s="86"/>
      <c r="U153" s="86"/>
    </row>
    <row r="154" spans="1:26" ht="13.5" customHeight="1" x14ac:dyDescent="0.2">
      <c r="B154" s="86"/>
      <c r="D154" s="112" t="s">
        <v>1085</v>
      </c>
      <c r="F154" s="86"/>
      <c r="G154" s="86"/>
      <c r="H154" s="86"/>
      <c r="I154" s="86"/>
      <c r="J154" s="86"/>
      <c r="K154" s="86"/>
    </row>
  </sheetData>
  <sheetProtection algorithmName="SHA-512" hashValue="+hdGo/bbCXWADTT8JO/cXl+GEWBBik3DS/WrgBTdkm90CJx1l5v/VTE5OFohhvvVa7Nf9QSDXLmlr3W6TD4OPw==" saltValue="EJ6Pt8JvpLzA/vjOcNPsNw==" spinCount="100000" sheet="1" objects="1" scenarios="1"/>
  <mergeCells count="71">
    <mergeCell ref="L148:Z148"/>
    <mergeCell ref="L149:Z149"/>
    <mergeCell ref="L150:Z150"/>
    <mergeCell ref="L151:Z151"/>
    <mergeCell ref="L143:Z143"/>
    <mergeCell ref="L144:Z144"/>
    <mergeCell ref="L145:Z145"/>
    <mergeCell ref="L146:Z146"/>
    <mergeCell ref="L147:Z147"/>
    <mergeCell ref="L138:Z138"/>
    <mergeCell ref="L139:Z139"/>
    <mergeCell ref="L140:Z140"/>
    <mergeCell ref="L141:Z141"/>
    <mergeCell ref="L142:Z142"/>
    <mergeCell ref="L129:Z129"/>
    <mergeCell ref="L130:Z130"/>
    <mergeCell ref="L134:Z134"/>
    <mergeCell ref="L136:Z136"/>
    <mergeCell ref="L137:Z137"/>
    <mergeCell ref="L68:Z68"/>
    <mergeCell ref="L67:Z67"/>
    <mergeCell ref="L87:Z87"/>
    <mergeCell ref="L90:Z90"/>
    <mergeCell ref="L94:Z94"/>
    <mergeCell ref="L73:Z73"/>
    <mergeCell ref="L72:Z72"/>
    <mergeCell ref="L69:Z69"/>
    <mergeCell ref="L21:Z21"/>
    <mergeCell ref="L24:Z24"/>
    <mergeCell ref="L33:Z33"/>
    <mergeCell ref="L36:Z36"/>
    <mergeCell ref="L38:Z38"/>
    <mergeCell ref="L14:Z14"/>
    <mergeCell ref="L15:Z15"/>
    <mergeCell ref="L17:Z17"/>
    <mergeCell ref="L20:Z20"/>
    <mergeCell ref="C130:D130"/>
    <mergeCell ref="C78:D78"/>
    <mergeCell ref="C94:D94"/>
    <mergeCell ref="C113:D113"/>
    <mergeCell ref="C115:D115"/>
    <mergeCell ref="C116:D116"/>
    <mergeCell ref="C129:D129"/>
    <mergeCell ref="L56:Z56"/>
    <mergeCell ref="L58:Z58"/>
    <mergeCell ref="L61:Z61"/>
    <mergeCell ref="L63:Z63"/>
    <mergeCell ref="L78:Z78"/>
    <mergeCell ref="C150:D150"/>
    <mergeCell ref="C151:D151"/>
    <mergeCell ref="C142:D142"/>
    <mergeCell ref="C143:D143"/>
    <mergeCell ref="C144:D144"/>
    <mergeCell ref="C145:D145"/>
    <mergeCell ref="C146:D146"/>
    <mergeCell ref="C75:D75"/>
    <mergeCell ref="L75:Z75"/>
    <mergeCell ref="C147:D147"/>
    <mergeCell ref="C148:D148"/>
    <mergeCell ref="C149:D149"/>
    <mergeCell ref="L95:Z95"/>
    <mergeCell ref="L102:Z102"/>
    <mergeCell ref="L106:Z106"/>
    <mergeCell ref="L111:Z111"/>
    <mergeCell ref="L113:Z113"/>
    <mergeCell ref="L114:Z114"/>
    <mergeCell ref="L115:Z115"/>
    <mergeCell ref="L116:Z116"/>
    <mergeCell ref="L117:Z117"/>
    <mergeCell ref="L126:Z126"/>
    <mergeCell ref="L123:Z123"/>
  </mergeCells>
  <hyperlinks>
    <hyperlink ref="D114" r:id="rId1" xr:uid="{BCA28989-3C13-4105-8F68-C658643AD791}"/>
    <hyperlink ref="D55" r:id="rId2" xr:uid="{6A01F638-3916-4F7B-A02C-2722D6F8C3A0}"/>
    <hyperlink ref="D14" r:id="rId3" xr:uid="{F08DF29D-4E87-4956-AC3F-4712C23541E2}"/>
  </hyperlinks>
  <pageMargins left="0.7" right="0.7" top="0.75" bottom="0.75" header="0.3" footer="0.3"/>
  <pageSetup scale="81" fitToHeight="9" orientation="landscape" r:id="rId4"/>
  <rowBreaks count="4" manualBreakCount="4">
    <brk id="37" min="1" max="5" man="1"/>
    <brk id="72" min="1" max="5" man="1"/>
    <brk id="101" min="1" max="5" man="1"/>
    <brk id="131" min="1" max="5" man="1"/>
  </rowBreaks>
  <drawing r:id="rId5"/>
  <legacyDrawing r:id="rId6"/>
  <oleObjects>
    <mc:AlternateContent xmlns:mc="http://schemas.openxmlformats.org/markup-compatibility/2006">
      <mc:Choice Requires="x14">
        <oleObject progId="Document" dvAspect="DVASPECT_ICON" shapeId="21507" r:id="rId7">
          <objectPr locked="0" defaultSize="0" r:id="rId8">
            <anchor moveWithCells="1">
              <from>
                <xdr:col>3</xdr:col>
                <xdr:colOff>4772025</xdr:colOff>
                <xdr:row>79</xdr:row>
                <xdr:rowOff>114300</xdr:rowOff>
              </from>
              <to>
                <xdr:col>4</xdr:col>
                <xdr:colOff>104775</xdr:colOff>
                <xdr:row>85</xdr:row>
                <xdr:rowOff>152400</xdr:rowOff>
              </to>
            </anchor>
          </objectPr>
        </oleObject>
      </mc:Choice>
      <mc:Fallback>
        <oleObject progId="Document" dvAspect="DVASPECT_ICON" shapeId="21507" r:id="rId7"/>
      </mc:Fallback>
    </mc:AlternateContent>
  </oleObjec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79998168889431442"/>
  </sheetPr>
  <dimension ref="A1:AH124"/>
  <sheetViews>
    <sheetView showGridLines="0" showZeros="0" view="pageBreakPreview" zoomScale="110" zoomScaleNormal="100" zoomScaleSheetLayoutView="110" workbookViewId="0">
      <selection activeCell="K6" sqref="K6"/>
    </sheetView>
  </sheetViews>
  <sheetFormatPr defaultColWidth="9.140625" defaultRowHeight="12.75" x14ac:dyDescent="0.2"/>
  <cols>
    <col min="1" max="1" width="2.28515625" style="85" customWidth="1"/>
    <col min="2" max="2" width="1.5703125" style="85" customWidth="1"/>
    <col min="3" max="3" width="4.42578125" style="85" customWidth="1"/>
    <col min="4" max="5" width="7.42578125" style="85" customWidth="1"/>
    <col min="6" max="6" width="5.5703125" style="85" customWidth="1"/>
    <col min="7" max="7" width="6.5703125" style="85" customWidth="1"/>
    <col min="8" max="8" width="4.42578125" style="85" customWidth="1"/>
    <col min="9" max="9" width="5.140625" style="85" customWidth="1"/>
    <col min="10" max="10" width="5.5703125" style="85" customWidth="1"/>
    <col min="11" max="11" width="15.42578125" style="85" customWidth="1"/>
    <col min="12" max="12" width="5.5703125" style="85" customWidth="1"/>
    <col min="13" max="13" width="4.42578125" style="85" customWidth="1"/>
    <col min="14" max="14" width="5.5703125" style="85" customWidth="1"/>
    <col min="15" max="15" width="5.140625" style="85" customWidth="1"/>
    <col min="16" max="16" width="5" style="85" customWidth="1"/>
    <col min="17" max="17" width="8.5703125" style="85" customWidth="1"/>
    <col min="18" max="18" width="2" style="85" customWidth="1"/>
    <col min="19" max="25" width="9.140625" style="85" customWidth="1"/>
    <col min="26" max="26" width="12.140625" style="85" customWidth="1"/>
    <col min="27" max="29" width="9.140625" style="85" customWidth="1"/>
    <col min="30" max="16384" width="9.140625" style="85"/>
  </cols>
  <sheetData>
    <row r="1" spans="1:34" x14ac:dyDescent="0.2">
      <c r="A1" s="85" t="s">
        <v>974</v>
      </c>
      <c r="B1" s="131"/>
      <c r="D1" s="167"/>
      <c r="E1" s="167"/>
      <c r="F1" s="167"/>
      <c r="G1" s="167"/>
      <c r="H1" s="167"/>
      <c r="I1" s="167"/>
      <c r="J1" s="167"/>
      <c r="K1" s="167"/>
      <c r="L1" s="167"/>
      <c r="M1" s="167"/>
      <c r="N1" s="167"/>
      <c r="O1" s="131"/>
      <c r="P1" s="131"/>
      <c r="Q1" s="131"/>
    </row>
    <row r="2" spans="1:34" s="119" customFormat="1" ht="15.75" x14ac:dyDescent="0.25">
      <c r="B2" s="116" t="s">
        <v>870</v>
      </c>
      <c r="C2" s="116"/>
      <c r="D2" s="116"/>
      <c r="E2" s="116"/>
      <c r="F2" s="116"/>
      <c r="G2" s="116"/>
      <c r="H2" s="116"/>
      <c r="I2" s="116"/>
      <c r="J2" s="116"/>
      <c r="K2" s="116"/>
      <c r="L2" s="116"/>
      <c r="M2" s="116"/>
      <c r="N2" s="116"/>
      <c r="O2" s="115"/>
      <c r="P2" s="115"/>
      <c r="Q2" s="115"/>
    </row>
    <row r="3" spans="1:34" ht="13.5" thickBot="1" x14ac:dyDescent="0.25">
      <c r="B3" s="131"/>
      <c r="C3" s="167"/>
      <c r="D3" s="167"/>
      <c r="E3" s="167"/>
      <c r="F3" s="167"/>
      <c r="G3" s="167"/>
      <c r="H3" s="167"/>
      <c r="I3" s="167"/>
      <c r="J3" s="167"/>
      <c r="K3" s="167"/>
      <c r="L3" s="167"/>
      <c r="M3" s="167"/>
      <c r="N3" s="167"/>
      <c r="O3" s="131"/>
      <c r="P3" s="131"/>
      <c r="Q3" s="131"/>
    </row>
    <row r="4" spans="1:34" ht="13.5" thickBot="1" x14ac:dyDescent="0.25">
      <c r="B4" s="1141" t="s">
        <v>263</v>
      </c>
      <c r="C4" s="1142"/>
      <c r="D4" s="1142"/>
      <c r="E4" s="1142"/>
      <c r="F4" s="1143">
        <f>'Proj Info'!F6</f>
        <v>0</v>
      </c>
      <c r="G4" s="1143"/>
      <c r="H4" s="1143"/>
      <c r="I4" s="1143"/>
      <c r="J4" s="1143"/>
      <c r="K4" s="1143"/>
      <c r="L4" s="1143"/>
      <c r="M4" s="1143"/>
      <c r="N4" s="1143"/>
      <c r="O4" s="1143"/>
      <c r="P4" s="1143"/>
      <c r="Q4" s="1144"/>
    </row>
    <row r="5" spans="1:34" x14ac:dyDescent="0.2">
      <c r="B5" s="174"/>
      <c r="C5" s="137"/>
      <c r="D5" s="137"/>
      <c r="E5" s="137"/>
      <c r="F5" s="137"/>
      <c r="G5" s="137"/>
      <c r="H5" s="137"/>
      <c r="I5" s="137"/>
      <c r="J5" s="137"/>
      <c r="K5" s="137"/>
      <c r="L5" s="137"/>
      <c r="M5" s="137"/>
      <c r="N5" s="137"/>
      <c r="O5" s="137"/>
      <c r="P5" s="137"/>
      <c r="Q5" s="138"/>
    </row>
    <row r="6" spans="1:34" x14ac:dyDescent="0.2">
      <c r="B6" s="139"/>
      <c r="D6" s="85" t="s">
        <v>981</v>
      </c>
      <c r="K6" s="196"/>
      <c r="Q6" s="151"/>
    </row>
    <row r="7" spans="1:34" x14ac:dyDescent="0.2">
      <c r="B7" s="139"/>
      <c r="Q7" s="151"/>
    </row>
    <row r="8" spans="1:34" x14ac:dyDescent="0.2">
      <c r="B8" s="139"/>
      <c r="D8" s="85" t="s">
        <v>619</v>
      </c>
      <c r="K8" s="196"/>
      <c r="Q8" s="151"/>
    </row>
    <row r="9" spans="1:34" x14ac:dyDescent="0.2">
      <c r="B9" s="139"/>
      <c r="L9" s="186"/>
      <c r="Q9" s="151"/>
    </row>
    <row r="10" spans="1:34" x14ac:dyDescent="0.2">
      <c r="B10" s="139"/>
      <c r="D10" s="85" t="s">
        <v>621</v>
      </c>
      <c r="K10" s="196"/>
      <c r="L10" s="989"/>
      <c r="M10" s="989"/>
      <c r="N10" s="85" t="s">
        <v>618</v>
      </c>
      <c r="Q10" s="151"/>
      <c r="AD10" s="85" t="s">
        <v>427</v>
      </c>
      <c r="AE10" s="85" t="s">
        <v>613</v>
      </c>
      <c r="AF10" s="85" t="s">
        <v>620</v>
      </c>
      <c r="AH10" s="85" t="s">
        <v>616</v>
      </c>
    </row>
    <row r="11" spans="1:34" x14ac:dyDescent="0.2">
      <c r="B11" s="139"/>
      <c r="Q11" s="151"/>
      <c r="AD11" s="85" t="s">
        <v>982</v>
      </c>
      <c r="AE11" s="85" t="s">
        <v>867</v>
      </c>
      <c r="AF11" s="85" t="s">
        <v>615</v>
      </c>
      <c r="AH11" s="85" t="s">
        <v>617</v>
      </c>
    </row>
    <row r="12" spans="1:34" x14ac:dyDescent="0.2">
      <c r="B12" s="139"/>
      <c r="D12" s="85" t="s">
        <v>264</v>
      </c>
      <c r="L12" s="186"/>
      <c r="N12" s="186"/>
      <c r="Q12" s="151"/>
      <c r="AE12" s="85" t="s">
        <v>614</v>
      </c>
      <c r="AF12" s="85" t="s">
        <v>319</v>
      </c>
    </row>
    <row r="13" spans="1:34" x14ac:dyDescent="0.2">
      <c r="B13" s="139"/>
      <c r="D13" s="196"/>
      <c r="E13" s="85" t="s">
        <v>265</v>
      </c>
      <c r="L13" s="186"/>
      <c r="N13" s="186"/>
      <c r="Q13" s="151"/>
    </row>
    <row r="14" spans="1:34" x14ac:dyDescent="0.2">
      <c r="B14" s="139"/>
      <c r="D14" s="196"/>
      <c r="E14" s="85" t="s">
        <v>266</v>
      </c>
      <c r="L14" s="186"/>
      <c r="N14" s="186"/>
      <c r="Q14" s="151"/>
    </row>
    <row r="15" spans="1:34" x14ac:dyDescent="0.2">
      <c r="B15" s="139"/>
      <c r="D15" s="196"/>
      <c r="E15" s="85" t="s">
        <v>1553</v>
      </c>
      <c r="L15" s="186"/>
      <c r="N15" s="186"/>
      <c r="Q15" s="151"/>
    </row>
    <row r="16" spans="1:34" x14ac:dyDescent="0.2">
      <c r="B16" s="139"/>
      <c r="F16" s="85" t="s">
        <v>267</v>
      </c>
      <c r="L16" s="186"/>
      <c r="N16" s="186"/>
      <c r="Q16" s="151"/>
    </row>
    <row r="17" spans="2:17" x14ac:dyDescent="0.2">
      <c r="B17" s="139"/>
      <c r="F17" s="232" t="s">
        <v>1552</v>
      </c>
      <c r="L17" s="186"/>
      <c r="N17" s="186"/>
      <c r="Q17" s="151"/>
    </row>
    <row r="18" spans="2:17" x14ac:dyDescent="0.2">
      <c r="B18" s="139"/>
      <c r="F18" s="232"/>
      <c r="L18" s="186"/>
      <c r="N18" s="186"/>
      <c r="Q18" s="151"/>
    </row>
    <row r="19" spans="2:17" ht="24.75" customHeight="1" x14ac:dyDescent="0.2">
      <c r="B19" s="139"/>
      <c r="H19" s="982" t="s">
        <v>321</v>
      </c>
      <c r="I19" s="982"/>
      <c r="J19" s="982" t="s">
        <v>706</v>
      </c>
      <c r="K19" s="982"/>
      <c r="L19" s="982" t="s">
        <v>707</v>
      </c>
      <c r="M19" s="982"/>
      <c r="N19" s="982"/>
      <c r="Q19" s="151"/>
    </row>
    <row r="20" spans="2:17" x14ac:dyDescent="0.2">
      <c r="B20" s="139"/>
      <c r="D20" s="85" t="s">
        <v>1170</v>
      </c>
      <c r="F20" s="117"/>
      <c r="H20" s="1146">
        <f>J20+L20</f>
        <v>50</v>
      </c>
      <c r="I20" s="1146"/>
      <c r="J20" s="998">
        <v>15</v>
      </c>
      <c r="K20" s="998"/>
      <c r="L20" s="989">
        <v>35</v>
      </c>
      <c r="M20" s="989"/>
      <c r="N20" s="989"/>
      <c r="Q20" s="151"/>
    </row>
    <row r="21" spans="2:17" x14ac:dyDescent="0.2">
      <c r="B21" s="139"/>
      <c r="F21" s="232"/>
      <c r="L21" s="186"/>
      <c r="N21" s="186"/>
      <c r="Q21" s="151"/>
    </row>
    <row r="22" spans="2:17" x14ac:dyDescent="0.2">
      <c r="B22" s="139"/>
      <c r="D22" s="85" t="s">
        <v>270</v>
      </c>
      <c r="L22" s="745"/>
      <c r="M22" s="85" t="s">
        <v>271</v>
      </c>
      <c r="N22" s="745"/>
      <c r="O22" s="85" t="s">
        <v>272</v>
      </c>
      <c r="Q22" s="151"/>
    </row>
    <row r="23" spans="2:17" x14ac:dyDescent="0.2">
      <c r="B23" s="139"/>
      <c r="D23" s="85" t="s">
        <v>273</v>
      </c>
      <c r="F23" s="1147"/>
      <c r="G23" s="1147"/>
      <c r="H23" s="1147"/>
      <c r="I23" s="1147"/>
      <c r="J23" s="1147"/>
      <c r="K23" s="1147"/>
      <c r="L23" s="1147"/>
      <c r="M23" s="1147"/>
      <c r="N23" s="1147"/>
      <c r="O23" s="1147"/>
      <c r="P23" s="1147"/>
      <c r="Q23" s="1147"/>
    </row>
    <row r="24" spans="2:17" x14ac:dyDescent="0.2">
      <c r="B24" s="139"/>
      <c r="F24" s="1147"/>
      <c r="G24" s="1147"/>
      <c r="H24" s="1147"/>
      <c r="I24" s="1147"/>
      <c r="J24" s="1147"/>
      <c r="K24" s="1147"/>
      <c r="L24" s="1147"/>
      <c r="M24" s="1147"/>
      <c r="N24" s="1147"/>
      <c r="O24" s="1147"/>
      <c r="P24" s="1147"/>
      <c r="Q24" s="1147"/>
    </row>
    <row r="25" spans="2:17" x14ac:dyDescent="0.2">
      <c r="B25" s="139"/>
      <c r="Q25" s="151"/>
    </row>
    <row r="26" spans="2:17" x14ac:dyDescent="0.2">
      <c r="B26" s="139"/>
      <c r="D26" s="85" t="s">
        <v>274</v>
      </c>
      <c r="L26" s="196"/>
      <c r="M26" s="85" t="s">
        <v>271</v>
      </c>
      <c r="N26" s="196"/>
      <c r="O26" s="85" t="s">
        <v>272</v>
      </c>
      <c r="Q26" s="151"/>
    </row>
    <row r="27" spans="2:17" x14ac:dyDescent="0.2">
      <c r="B27" s="139"/>
      <c r="L27" s="186"/>
      <c r="N27" s="186"/>
      <c r="Q27" s="151"/>
    </row>
    <row r="28" spans="2:17" x14ac:dyDescent="0.2">
      <c r="B28" s="139"/>
      <c r="K28" s="1148" t="s">
        <v>770</v>
      </c>
      <c r="L28" s="1148"/>
      <c r="M28" s="1148"/>
      <c r="N28" s="1148"/>
      <c r="O28" s="1148"/>
      <c r="P28" s="1148"/>
      <c r="Q28" s="151"/>
    </row>
    <row r="29" spans="2:17" x14ac:dyDescent="0.2">
      <c r="B29" s="139"/>
      <c r="D29" s="85" t="s">
        <v>275</v>
      </c>
      <c r="I29" s="196"/>
      <c r="J29" s="85" t="s">
        <v>276</v>
      </c>
      <c r="N29" s="117" t="s">
        <v>277</v>
      </c>
      <c r="O29" s="1145"/>
      <c r="P29" s="1145"/>
      <c r="Q29" s="151"/>
    </row>
    <row r="30" spans="2:17" x14ac:dyDescent="0.2">
      <c r="B30" s="139"/>
      <c r="D30" s="85" t="s">
        <v>1009</v>
      </c>
      <c r="I30" s="196"/>
      <c r="J30" s="85" t="s">
        <v>278</v>
      </c>
      <c r="N30" s="117"/>
      <c r="O30" s="187"/>
      <c r="P30" s="187"/>
      <c r="Q30" s="151"/>
    </row>
    <row r="31" spans="2:17" x14ac:dyDescent="0.2">
      <c r="B31" s="139"/>
      <c r="I31" s="196"/>
      <c r="J31" s="85" t="s">
        <v>754</v>
      </c>
      <c r="Q31" s="151"/>
    </row>
    <row r="32" spans="2:17" x14ac:dyDescent="0.2">
      <c r="B32" s="139"/>
      <c r="Q32" s="151"/>
    </row>
    <row r="33" spans="1:17" x14ac:dyDescent="0.2">
      <c r="B33" s="139" t="s">
        <v>1117</v>
      </c>
      <c r="M33" s="151"/>
      <c r="Q33" s="151"/>
    </row>
    <row r="34" spans="1:17" x14ac:dyDescent="0.2">
      <c r="B34" s="139" t="s">
        <v>1077</v>
      </c>
      <c r="M34" s="151"/>
      <c r="Q34" s="151"/>
    </row>
    <row r="35" spans="1:17" x14ac:dyDescent="0.2">
      <c r="B35" s="139" t="s">
        <v>1075</v>
      </c>
      <c r="L35" s="150"/>
      <c r="M35" s="85" t="s">
        <v>271</v>
      </c>
      <c r="N35" s="150"/>
      <c r="O35" s="709" t="s">
        <v>272</v>
      </c>
      <c r="Q35" s="151"/>
    </row>
    <row r="36" spans="1:17" x14ac:dyDescent="0.2">
      <c r="B36" s="139"/>
      <c r="C36" s="85" t="s">
        <v>1076</v>
      </c>
      <c r="Q36" s="151"/>
    </row>
    <row r="37" spans="1:17" x14ac:dyDescent="0.2">
      <c r="B37" s="1147"/>
      <c r="C37" s="1147"/>
      <c r="D37" s="1147"/>
      <c r="E37" s="1147"/>
      <c r="F37" s="1147"/>
      <c r="G37" s="1147"/>
      <c r="H37" s="1147"/>
      <c r="I37" s="1147"/>
      <c r="J37" s="1147"/>
      <c r="K37" s="1147"/>
      <c r="L37" s="1147"/>
      <c r="M37" s="1147"/>
      <c r="N37" s="1147"/>
      <c r="O37" s="1147"/>
      <c r="P37" s="1147"/>
      <c r="Q37" s="1147"/>
    </row>
    <row r="38" spans="1:17" x14ac:dyDescent="0.2">
      <c r="B38" s="1147"/>
      <c r="C38" s="1147"/>
      <c r="D38" s="1147"/>
      <c r="E38" s="1147"/>
      <c r="F38" s="1147"/>
      <c r="G38" s="1147"/>
      <c r="H38" s="1147"/>
      <c r="I38" s="1147"/>
      <c r="J38" s="1147"/>
      <c r="K38" s="1147"/>
      <c r="L38" s="1147"/>
      <c r="M38" s="1147"/>
      <c r="N38" s="1147"/>
      <c r="O38" s="1147"/>
      <c r="P38" s="1147"/>
      <c r="Q38" s="1147"/>
    </row>
    <row r="39" spans="1:17" x14ac:dyDescent="0.2">
      <c r="B39" s="1147"/>
      <c r="C39" s="1147"/>
      <c r="D39" s="1147"/>
      <c r="E39" s="1147"/>
      <c r="F39" s="1147"/>
      <c r="G39" s="1147"/>
      <c r="H39" s="1147"/>
      <c r="I39" s="1147"/>
      <c r="J39" s="1147"/>
      <c r="K39" s="1147"/>
      <c r="L39" s="1147"/>
      <c r="M39" s="1147"/>
      <c r="N39" s="1147"/>
      <c r="O39" s="1147"/>
      <c r="P39" s="1147"/>
      <c r="Q39" s="1147"/>
    </row>
    <row r="40" spans="1:17" x14ac:dyDescent="0.2">
      <c r="B40" s="1147"/>
      <c r="C40" s="1147"/>
      <c r="D40" s="1147"/>
      <c r="E40" s="1147"/>
      <c r="F40" s="1147"/>
      <c r="G40" s="1147"/>
      <c r="H40" s="1147"/>
      <c r="I40" s="1147"/>
      <c r="J40" s="1147"/>
      <c r="K40" s="1147"/>
      <c r="L40" s="1147"/>
      <c r="M40" s="1147"/>
      <c r="N40" s="1147"/>
      <c r="O40" s="1147"/>
      <c r="P40" s="1147"/>
      <c r="Q40" s="1147"/>
    </row>
    <row r="41" spans="1:17" x14ac:dyDescent="0.2">
      <c r="B41" s="1147"/>
      <c r="C41" s="1147"/>
      <c r="D41" s="1147"/>
      <c r="E41" s="1147"/>
      <c r="F41" s="1147"/>
      <c r="G41" s="1147"/>
      <c r="H41" s="1147"/>
      <c r="I41" s="1147"/>
      <c r="J41" s="1147"/>
      <c r="K41" s="1147"/>
      <c r="L41" s="1147"/>
      <c r="M41" s="1147"/>
      <c r="N41" s="1147"/>
      <c r="O41" s="1147"/>
      <c r="P41" s="1147"/>
      <c r="Q41" s="1147"/>
    </row>
    <row r="42" spans="1:17" x14ac:dyDescent="0.2">
      <c r="B42" s="1147"/>
      <c r="C42" s="1147"/>
      <c r="D42" s="1147"/>
      <c r="E42" s="1147"/>
      <c r="F42" s="1147"/>
      <c r="G42" s="1147"/>
      <c r="H42" s="1147"/>
      <c r="I42" s="1147"/>
      <c r="J42" s="1147"/>
      <c r="K42" s="1147"/>
      <c r="L42" s="1147"/>
      <c r="M42" s="1147"/>
      <c r="N42" s="1147"/>
      <c r="O42" s="1147"/>
      <c r="P42" s="1147"/>
      <c r="Q42" s="1147"/>
    </row>
    <row r="43" spans="1:17" x14ac:dyDescent="0.2">
      <c r="B43" s="139"/>
      <c r="Q43" s="151"/>
    </row>
    <row r="44" spans="1:17" ht="13.5" thickBot="1" x14ac:dyDescent="0.25">
      <c r="B44" s="143"/>
      <c r="C44" s="144"/>
      <c r="D44" s="144"/>
      <c r="E44" s="144"/>
      <c r="F44" s="144"/>
      <c r="G44" s="144"/>
      <c r="H44" s="144"/>
      <c r="I44" s="195"/>
      <c r="J44" s="144"/>
      <c r="K44" s="144"/>
      <c r="L44" s="144"/>
      <c r="M44" s="144"/>
      <c r="N44" s="144"/>
      <c r="O44" s="144"/>
      <c r="P44" s="144"/>
      <c r="Q44" s="173"/>
    </row>
    <row r="45" spans="1:17" s="132" customFormat="1" ht="13.5" thickBot="1" x14ac:dyDescent="0.25">
      <c r="A45" s="85"/>
      <c r="D45" s="135"/>
      <c r="E45" s="134" t="s">
        <v>263</v>
      </c>
      <c r="F45" s="135">
        <f>'Proj Info'!$F$6</f>
        <v>0</v>
      </c>
      <c r="G45" s="135"/>
      <c r="H45" s="135"/>
    </row>
    <row r="46" spans="1:17" x14ac:dyDescent="0.2">
      <c r="B46" s="174"/>
      <c r="C46" s="137"/>
      <c r="D46" s="137"/>
      <c r="E46" s="137"/>
      <c r="F46" s="137"/>
      <c r="G46" s="137"/>
      <c r="H46" s="137"/>
      <c r="I46" s="137"/>
      <c r="J46" s="137"/>
      <c r="K46" s="137"/>
      <c r="L46" s="137"/>
      <c r="M46" s="137"/>
      <c r="N46" s="137"/>
      <c r="O46" s="137"/>
      <c r="P46" s="137"/>
      <c r="Q46" s="138"/>
    </row>
    <row r="47" spans="1:17" x14ac:dyDescent="0.2">
      <c r="B47" s="139"/>
      <c r="D47" s="85" t="s">
        <v>283</v>
      </c>
      <c r="Q47" s="151"/>
    </row>
    <row r="48" spans="1:17" x14ac:dyDescent="0.2">
      <c r="B48" s="139"/>
      <c r="L48" s="131" t="s">
        <v>284</v>
      </c>
      <c r="M48" s="131"/>
      <c r="N48" s="131"/>
      <c r="O48" s="131" t="s">
        <v>285</v>
      </c>
      <c r="P48" s="131"/>
      <c r="Q48" s="737"/>
    </row>
    <row r="49" spans="2:17" x14ac:dyDescent="0.2">
      <c r="B49" s="139"/>
      <c r="D49" s="738" t="s">
        <v>286</v>
      </c>
      <c r="E49" s="738"/>
      <c r="F49" s="738"/>
      <c r="L49" s="738" t="s">
        <v>287</v>
      </c>
      <c r="M49" s="131"/>
      <c r="N49" s="131"/>
      <c r="O49" s="738" t="s">
        <v>288</v>
      </c>
      <c r="P49" s="131"/>
      <c r="Q49" s="737"/>
    </row>
    <row r="50" spans="2:17" x14ac:dyDescent="0.2">
      <c r="B50" s="139"/>
      <c r="C50" s="1126"/>
      <c r="D50" s="1126"/>
      <c r="E50" s="1126"/>
      <c r="F50" s="1126"/>
      <c r="G50" s="1126"/>
      <c r="H50" s="1126"/>
      <c r="I50" s="1126"/>
      <c r="J50" s="1126"/>
      <c r="L50" s="1134"/>
      <c r="M50" s="989"/>
      <c r="N50" s="989"/>
      <c r="O50" s="1134"/>
      <c r="P50" s="989"/>
      <c r="Q50" s="989"/>
    </row>
    <row r="51" spans="2:17" x14ac:dyDescent="0.2">
      <c r="B51" s="139"/>
      <c r="C51" s="1126"/>
      <c r="D51" s="1126"/>
      <c r="E51" s="1126"/>
      <c r="F51" s="1126"/>
      <c r="G51" s="1126"/>
      <c r="H51" s="1126"/>
      <c r="I51" s="1126"/>
      <c r="J51" s="1126"/>
      <c r="L51" s="1134"/>
      <c r="M51" s="989"/>
      <c r="N51" s="989"/>
      <c r="O51" s="1134"/>
      <c r="P51" s="989"/>
      <c r="Q51" s="989"/>
    </row>
    <row r="52" spans="2:17" x14ac:dyDescent="0.2">
      <c r="B52" s="139"/>
      <c r="C52" s="1126"/>
      <c r="D52" s="1126"/>
      <c r="E52" s="1126"/>
      <c r="F52" s="1126"/>
      <c r="G52" s="1126"/>
      <c r="H52" s="1126"/>
      <c r="I52" s="1126"/>
      <c r="J52" s="1126"/>
      <c r="L52" s="1134"/>
      <c r="M52" s="989"/>
      <c r="N52" s="989"/>
      <c r="O52" s="1134"/>
      <c r="P52" s="989"/>
      <c r="Q52" s="989"/>
    </row>
    <row r="53" spans="2:17" x14ac:dyDescent="0.2">
      <c r="B53" s="139"/>
      <c r="C53" s="1126"/>
      <c r="D53" s="1126"/>
      <c r="E53" s="1126"/>
      <c r="F53" s="1126"/>
      <c r="G53" s="1126"/>
      <c r="H53" s="1126"/>
      <c r="I53" s="1126"/>
      <c r="J53" s="1126"/>
      <c r="L53" s="1134"/>
      <c r="M53" s="989"/>
      <c r="N53" s="989"/>
      <c r="O53" s="1134"/>
      <c r="P53" s="989"/>
      <c r="Q53" s="989"/>
    </row>
    <row r="54" spans="2:17" x14ac:dyDescent="0.2">
      <c r="B54" s="139"/>
      <c r="C54" s="1126"/>
      <c r="D54" s="1126"/>
      <c r="E54" s="1126"/>
      <c r="F54" s="1126"/>
      <c r="G54" s="1126"/>
      <c r="H54" s="1126"/>
      <c r="I54" s="1126"/>
      <c r="J54" s="1126"/>
      <c r="L54" s="1134"/>
      <c r="M54" s="989"/>
      <c r="N54" s="989"/>
      <c r="O54" s="1134"/>
      <c r="P54" s="989"/>
      <c r="Q54" s="989"/>
    </row>
    <row r="55" spans="2:17" x14ac:dyDescent="0.2">
      <c r="B55" s="139"/>
      <c r="C55" s="1126"/>
      <c r="D55" s="1126"/>
      <c r="E55" s="1126"/>
      <c r="F55" s="1126"/>
      <c r="G55" s="1126"/>
      <c r="H55" s="1126"/>
      <c r="I55" s="1126"/>
      <c r="J55" s="1126"/>
      <c r="L55" s="1134"/>
      <c r="M55" s="989"/>
      <c r="N55" s="989"/>
      <c r="O55" s="1134"/>
      <c r="P55" s="989"/>
      <c r="Q55" s="989"/>
    </row>
    <row r="56" spans="2:17" x14ac:dyDescent="0.2">
      <c r="B56" s="139"/>
      <c r="C56" s="1126"/>
      <c r="D56" s="1126"/>
      <c r="E56" s="1126"/>
      <c r="F56" s="1126"/>
      <c r="G56" s="1126"/>
      <c r="H56" s="1126"/>
      <c r="I56" s="1126"/>
      <c r="J56" s="1126"/>
      <c r="L56" s="1134"/>
      <c r="M56" s="989"/>
      <c r="N56" s="989"/>
      <c r="O56" s="1134"/>
      <c r="P56" s="989"/>
      <c r="Q56" s="989"/>
    </row>
    <row r="57" spans="2:17" x14ac:dyDescent="0.2">
      <c r="B57" s="139"/>
      <c r="C57" s="1126"/>
      <c r="D57" s="1126"/>
      <c r="E57" s="1126"/>
      <c r="F57" s="1126"/>
      <c r="G57" s="1126"/>
      <c r="H57" s="1126"/>
      <c r="I57" s="1126"/>
      <c r="J57" s="1126"/>
      <c r="L57" s="1134"/>
      <c r="M57" s="989"/>
      <c r="N57" s="989"/>
      <c r="O57" s="1134"/>
      <c r="P57" s="989"/>
      <c r="Q57" s="989"/>
    </row>
    <row r="58" spans="2:17" x14ac:dyDescent="0.2">
      <c r="B58" s="139"/>
      <c r="C58" s="1126"/>
      <c r="D58" s="1126"/>
      <c r="E58" s="1126"/>
      <c r="F58" s="1126"/>
      <c r="G58" s="1126"/>
      <c r="H58" s="1126"/>
      <c r="I58" s="1126"/>
      <c r="J58" s="1126"/>
      <c r="L58" s="1134"/>
      <c r="M58" s="989"/>
      <c r="N58" s="989"/>
      <c r="O58" s="1134"/>
      <c r="P58" s="989"/>
      <c r="Q58" s="989"/>
    </row>
    <row r="59" spans="2:17" x14ac:dyDescent="0.2">
      <c r="B59" s="139"/>
      <c r="C59" s="1126"/>
      <c r="D59" s="1126"/>
      <c r="E59" s="1126"/>
      <c r="F59" s="1126"/>
      <c r="G59" s="1126"/>
      <c r="H59" s="1126"/>
      <c r="I59" s="1126"/>
      <c r="J59" s="1126"/>
      <c r="L59" s="1134"/>
      <c r="M59" s="989"/>
      <c r="N59" s="989"/>
      <c r="O59" s="1134"/>
      <c r="P59" s="989"/>
      <c r="Q59" s="989"/>
    </row>
    <row r="60" spans="2:17" x14ac:dyDescent="0.2">
      <c r="B60" s="139"/>
      <c r="C60" s="1126"/>
      <c r="D60" s="1126"/>
      <c r="E60" s="1126"/>
      <c r="F60" s="1126"/>
      <c r="G60" s="1126"/>
      <c r="H60" s="1126"/>
      <c r="I60" s="1126"/>
      <c r="J60" s="1126"/>
      <c r="L60" s="1134"/>
      <c r="M60" s="989"/>
      <c r="N60" s="989"/>
      <c r="O60" s="1134"/>
      <c r="P60" s="989"/>
      <c r="Q60" s="989"/>
    </row>
    <row r="61" spans="2:17" x14ac:dyDescent="0.2">
      <c r="B61" s="139"/>
      <c r="C61" s="1126"/>
      <c r="D61" s="1126"/>
      <c r="E61" s="1126"/>
      <c r="F61" s="1126"/>
      <c r="G61" s="1126"/>
      <c r="H61" s="1126"/>
      <c r="I61" s="1126"/>
      <c r="J61" s="1126"/>
      <c r="L61" s="1134"/>
      <c r="M61" s="989"/>
      <c r="N61" s="989"/>
      <c r="O61" s="1134"/>
      <c r="P61" s="989"/>
      <c r="Q61" s="989"/>
    </row>
    <row r="62" spans="2:17" x14ac:dyDescent="0.2">
      <c r="B62" s="139"/>
      <c r="C62" s="1126"/>
      <c r="D62" s="1126"/>
      <c r="E62" s="1126"/>
      <c r="F62" s="1126"/>
      <c r="G62" s="1126"/>
      <c r="H62" s="1126"/>
      <c r="I62" s="1126"/>
      <c r="J62" s="1126"/>
      <c r="L62" s="1134"/>
      <c r="M62" s="989"/>
      <c r="N62" s="989"/>
      <c r="O62" s="1134"/>
      <c r="P62" s="989"/>
      <c r="Q62" s="989"/>
    </row>
    <row r="63" spans="2:17" x14ac:dyDescent="0.2">
      <c r="B63" s="139"/>
      <c r="C63" s="1126"/>
      <c r="D63" s="1126"/>
      <c r="E63" s="1126"/>
      <c r="F63" s="1126"/>
      <c r="G63" s="1126"/>
      <c r="H63" s="1126"/>
      <c r="I63" s="1126"/>
      <c r="J63" s="1126"/>
      <c r="L63" s="1134"/>
      <c r="M63" s="989"/>
      <c r="N63" s="989"/>
      <c r="O63" s="1134"/>
      <c r="P63" s="989"/>
      <c r="Q63" s="989"/>
    </row>
    <row r="64" spans="2:17" x14ac:dyDescent="0.2">
      <c r="B64" s="139"/>
      <c r="C64" s="1126"/>
      <c r="D64" s="1126"/>
      <c r="E64" s="1126"/>
      <c r="F64" s="1126"/>
      <c r="G64" s="1126"/>
      <c r="H64" s="1126"/>
      <c r="I64" s="1126"/>
      <c r="J64" s="1126"/>
      <c r="L64" s="1134"/>
      <c r="M64" s="989"/>
      <c r="N64" s="989"/>
      <c r="O64" s="1134"/>
      <c r="P64" s="989"/>
      <c r="Q64" s="989"/>
    </row>
    <row r="65" spans="1:17" x14ac:dyDescent="0.2">
      <c r="B65" s="139"/>
      <c r="Q65" s="151"/>
    </row>
    <row r="66" spans="1:17" x14ac:dyDescent="0.2">
      <c r="B66" s="139"/>
      <c r="E66" s="232" t="s">
        <v>289</v>
      </c>
      <c r="Q66" s="151"/>
    </row>
    <row r="67" spans="1:17" x14ac:dyDescent="0.2">
      <c r="B67" s="139"/>
      <c r="E67" s="85" t="s">
        <v>290</v>
      </c>
      <c r="Q67" s="151"/>
    </row>
    <row r="68" spans="1:17" ht="13.5" thickBot="1" x14ac:dyDescent="0.25">
      <c r="B68" s="143"/>
      <c r="C68" s="144"/>
      <c r="D68" s="144"/>
      <c r="E68" s="144"/>
      <c r="F68" s="144"/>
      <c r="G68" s="144"/>
      <c r="H68" s="144"/>
      <c r="I68" s="144"/>
      <c r="J68" s="144"/>
      <c r="K68" s="144"/>
      <c r="L68" s="144"/>
      <c r="M68" s="144"/>
      <c r="N68" s="144"/>
      <c r="O68" s="144"/>
      <c r="P68" s="144"/>
      <c r="Q68" s="173"/>
    </row>
    <row r="69" spans="1:17" s="132" customFormat="1" ht="13.5" thickBot="1" x14ac:dyDescent="0.25">
      <c r="A69" s="85"/>
      <c r="D69" s="135"/>
      <c r="E69" s="134" t="s">
        <v>263</v>
      </c>
      <c r="F69" s="135">
        <f>'Proj Info'!$F$6</f>
        <v>0</v>
      </c>
      <c r="G69" s="135"/>
      <c r="H69" s="135"/>
    </row>
    <row r="70" spans="1:17" x14ac:dyDescent="0.2">
      <c r="B70" s="174"/>
      <c r="C70" s="739"/>
      <c r="D70" s="137"/>
      <c r="E70" s="137"/>
      <c r="F70" s="137"/>
      <c r="G70" s="137"/>
      <c r="H70" s="137"/>
      <c r="I70" s="137"/>
      <c r="J70" s="137"/>
      <c r="K70" s="137"/>
      <c r="L70" s="137"/>
      <c r="M70" s="137"/>
      <c r="N70" s="137"/>
      <c r="O70" s="137"/>
      <c r="P70" s="137"/>
      <c r="Q70" s="138"/>
    </row>
    <row r="71" spans="1:17" x14ac:dyDescent="0.2">
      <c r="B71" s="139"/>
      <c r="D71" s="85" t="s">
        <v>868</v>
      </c>
      <c r="K71" s="743"/>
      <c r="Q71" s="151"/>
    </row>
    <row r="72" spans="1:17" x14ac:dyDescent="0.2">
      <c r="B72" s="139"/>
      <c r="D72" s="85" t="s">
        <v>1551</v>
      </c>
      <c r="K72" s="744">
        <f>'Source of Funds'!E27*0.6</f>
        <v>0</v>
      </c>
      <c r="Q72" s="151"/>
    </row>
    <row r="73" spans="1:17" x14ac:dyDescent="0.2">
      <c r="B73" s="139"/>
      <c r="D73" s="85" t="s">
        <v>763</v>
      </c>
      <c r="K73" s="743"/>
      <c r="Q73" s="151"/>
    </row>
    <row r="74" spans="1:17" x14ac:dyDescent="0.2">
      <c r="B74" s="139"/>
      <c r="D74" s="85" t="s">
        <v>1472</v>
      </c>
      <c r="K74" s="740">
        <f>K73*1.1</f>
        <v>0</v>
      </c>
      <c r="Q74" s="151"/>
    </row>
    <row r="75" spans="1:17" x14ac:dyDescent="0.2">
      <c r="B75" s="139"/>
      <c r="D75" s="85" t="s">
        <v>869</v>
      </c>
      <c r="J75" s="117"/>
      <c r="K75" s="1149"/>
      <c r="L75" s="1149"/>
      <c r="M75" s="1149"/>
      <c r="N75" s="1149"/>
      <c r="O75" s="1149"/>
      <c r="P75" s="1149"/>
      <c r="Q75" s="151"/>
    </row>
    <row r="76" spans="1:17" x14ac:dyDescent="0.2">
      <c r="B76" s="139"/>
      <c r="D76" s="85" t="s">
        <v>873</v>
      </c>
      <c r="J76" s="117"/>
      <c r="K76" s="1149"/>
      <c r="L76" s="1149"/>
      <c r="M76" s="1149"/>
      <c r="N76" s="1149"/>
      <c r="O76" s="1149"/>
      <c r="P76" s="1149"/>
      <c r="Q76" s="151"/>
    </row>
    <row r="77" spans="1:17" x14ac:dyDescent="0.2">
      <c r="B77" s="139"/>
      <c r="D77" s="85" t="s">
        <v>872</v>
      </c>
      <c r="J77" s="117"/>
      <c r="K77" s="1149"/>
      <c r="L77" s="1149"/>
      <c r="M77" s="1149"/>
      <c r="N77" s="1149"/>
      <c r="O77" s="1149"/>
      <c r="P77" s="1149"/>
      <c r="Q77" s="151"/>
    </row>
    <row r="78" spans="1:17" x14ac:dyDescent="0.2">
      <c r="B78" s="139"/>
      <c r="D78" s="85" t="s">
        <v>1114</v>
      </c>
      <c r="J78" s="117"/>
      <c r="K78" s="1149"/>
      <c r="L78" s="1149"/>
      <c r="M78" s="1149"/>
      <c r="N78" s="1149"/>
      <c r="O78" s="1149"/>
      <c r="P78" s="1149"/>
      <c r="Q78" s="151"/>
    </row>
    <row r="79" spans="1:17" x14ac:dyDescent="0.2">
      <c r="B79" s="139"/>
      <c r="D79" s="85" t="s">
        <v>875</v>
      </c>
      <c r="J79" s="117"/>
      <c r="K79" s="1139"/>
      <c r="L79" s="1139"/>
      <c r="M79" s="1139"/>
      <c r="N79" s="1139"/>
      <c r="O79" s="1139"/>
      <c r="P79" s="1139"/>
      <c r="Q79" s="151"/>
    </row>
    <row r="80" spans="1:17" x14ac:dyDescent="0.2">
      <c r="B80" s="139"/>
      <c r="J80" s="117"/>
      <c r="K80" s="741"/>
      <c r="L80" s="741"/>
      <c r="M80" s="741"/>
      <c r="N80" s="741"/>
      <c r="O80" s="741"/>
      <c r="P80" s="741"/>
      <c r="Q80" s="151"/>
    </row>
    <row r="81" spans="2:17" x14ac:dyDescent="0.2">
      <c r="B81" s="139"/>
      <c r="F81" s="117" t="s">
        <v>1289</v>
      </c>
      <c r="J81" s="117"/>
      <c r="K81" s="741"/>
      <c r="L81" s="741"/>
      <c r="M81" s="741"/>
      <c r="N81" s="741"/>
      <c r="O81" s="741"/>
      <c r="P81" s="741"/>
      <c r="Q81" s="151"/>
    </row>
    <row r="82" spans="2:17" x14ac:dyDescent="0.2">
      <c r="B82" s="139"/>
      <c r="F82" s="1140" t="s">
        <v>1290</v>
      </c>
      <c r="G82" s="1140"/>
      <c r="H82" s="1140"/>
      <c r="I82" s="1140"/>
      <c r="J82" s="1140"/>
      <c r="K82" s="1140"/>
      <c r="L82" s="1140"/>
      <c r="M82" s="1140"/>
      <c r="N82" s="1140"/>
      <c r="O82" s="1140"/>
      <c r="P82" s="1140"/>
      <c r="Q82" s="151"/>
    </row>
    <row r="83" spans="2:17" x14ac:dyDescent="0.2">
      <c r="B83" s="139"/>
      <c r="E83" s="117"/>
      <c r="F83" s="741"/>
      <c r="G83" s="741"/>
      <c r="H83" s="741"/>
      <c r="I83" s="741"/>
      <c r="J83" s="741"/>
      <c r="K83" s="741"/>
      <c r="L83" s="741"/>
      <c r="M83" s="741"/>
      <c r="N83" s="741"/>
      <c r="O83" s="741"/>
      <c r="P83" s="741"/>
      <c r="Q83" s="151"/>
    </row>
    <row r="84" spans="2:17" x14ac:dyDescent="0.2">
      <c r="B84" s="139"/>
      <c r="D84" s="153" t="s">
        <v>1281</v>
      </c>
      <c r="J84" s="117"/>
      <c r="K84" s="117"/>
      <c r="L84" s="117"/>
      <c r="N84" s="117"/>
      <c r="O84" s="117"/>
      <c r="P84" s="117"/>
      <c r="Q84" s="151"/>
    </row>
    <row r="85" spans="2:17" x14ac:dyDescent="0.2">
      <c r="B85" s="139"/>
      <c r="D85" s="85" t="s">
        <v>763</v>
      </c>
      <c r="K85" s="740">
        <f>K73</f>
        <v>0</v>
      </c>
      <c r="L85" s="117"/>
      <c r="M85" s="117"/>
      <c r="N85" s="117"/>
      <c r="O85" s="117"/>
      <c r="P85" s="117"/>
      <c r="Q85" s="151"/>
    </row>
    <row r="86" spans="2:17" x14ac:dyDescent="0.2">
      <c r="B86" s="139"/>
      <c r="D86" s="85" t="s">
        <v>1287</v>
      </c>
      <c r="J86" s="117"/>
      <c r="K86" s="117"/>
      <c r="L86" s="117"/>
      <c r="M86" s="117"/>
      <c r="N86" s="117"/>
      <c r="O86" s="117"/>
      <c r="P86" s="117"/>
      <c r="Q86" s="151"/>
    </row>
    <row r="87" spans="2:17" x14ac:dyDescent="0.2">
      <c r="B87" s="139"/>
      <c r="E87" s="85" t="s">
        <v>1279</v>
      </c>
      <c r="J87" s="117"/>
      <c r="K87" s="740">
        <f>K85*0.0025</f>
        <v>0</v>
      </c>
      <c r="L87" s="117"/>
      <c r="M87" s="117"/>
      <c r="N87" s="117"/>
      <c r="O87" s="117"/>
      <c r="P87" s="117"/>
      <c r="Q87" s="151"/>
    </row>
    <row r="88" spans="2:17" x14ac:dyDescent="0.2">
      <c r="B88" s="139"/>
      <c r="E88" s="85" t="s">
        <v>1280</v>
      </c>
      <c r="J88" s="117"/>
      <c r="K88" s="740">
        <f>K85*0.002</f>
        <v>0</v>
      </c>
      <c r="L88" s="117"/>
      <c r="M88" s="117"/>
      <c r="N88" s="117"/>
      <c r="O88" s="117"/>
      <c r="P88" s="117"/>
      <c r="Q88" s="151"/>
    </row>
    <row r="89" spans="2:17" x14ac:dyDescent="0.2">
      <c r="B89" s="139"/>
      <c r="E89" s="85" t="s">
        <v>1282</v>
      </c>
      <c r="J89" s="117"/>
      <c r="K89" s="117"/>
      <c r="L89" s="117"/>
      <c r="M89" s="117"/>
      <c r="N89" s="117"/>
      <c r="O89" s="117"/>
      <c r="P89" s="117"/>
      <c r="Q89" s="151"/>
    </row>
    <row r="90" spans="2:17" x14ac:dyDescent="0.2">
      <c r="B90" s="139"/>
      <c r="D90" s="85" t="s">
        <v>1288</v>
      </c>
      <c r="J90" s="117"/>
      <c r="K90" s="117"/>
      <c r="L90" s="117"/>
      <c r="M90" s="117"/>
      <c r="N90" s="117"/>
      <c r="O90" s="117"/>
      <c r="P90" s="117"/>
      <c r="Q90" s="151"/>
    </row>
    <row r="91" spans="2:17" x14ac:dyDescent="0.2">
      <c r="B91" s="139"/>
      <c r="E91" s="85" t="s">
        <v>1283</v>
      </c>
      <c r="J91" s="117"/>
      <c r="K91" s="740">
        <f>K85*0.015</f>
        <v>0</v>
      </c>
      <c r="L91" s="117"/>
      <c r="M91" s="117"/>
      <c r="N91" s="117"/>
      <c r="O91" s="117"/>
      <c r="P91" s="117"/>
      <c r="Q91" s="151"/>
    </row>
    <row r="92" spans="2:17" x14ac:dyDescent="0.2">
      <c r="B92" s="139"/>
      <c r="E92" s="85" t="s">
        <v>1285</v>
      </c>
      <c r="J92" s="117"/>
      <c r="K92" s="117"/>
      <c r="L92" s="117"/>
      <c r="M92" s="117"/>
      <c r="N92" s="117"/>
      <c r="O92" s="117"/>
      <c r="P92" s="117"/>
      <c r="Q92" s="151"/>
    </row>
    <row r="93" spans="2:17" x14ac:dyDescent="0.2">
      <c r="B93" s="139"/>
      <c r="D93" s="85" t="s">
        <v>1284</v>
      </c>
      <c r="J93" s="117"/>
      <c r="K93" s="117"/>
      <c r="L93" s="117"/>
      <c r="M93" s="117"/>
      <c r="N93" s="117"/>
      <c r="O93" s="117"/>
      <c r="P93" s="117"/>
      <c r="Q93" s="151"/>
    </row>
    <row r="94" spans="2:17" x14ac:dyDescent="0.2">
      <c r="B94" s="139"/>
      <c r="E94" s="85" t="s">
        <v>1286</v>
      </c>
      <c r="J94" s="117"/>
      <c r="K94" s="740">
        <f>'HC Calc'!I54</f>
        <v>0</v>
      </c>
      <c r="L94" s="117"/>
      <c r="M94" s="117"/>
      <c r="N94" s="117"/>
      <c r="O94" s="117"/>
      <c r="P94" s="117"/>
      <c r="Q94" s="151"/>
    </row>
    <row r="95" spans="2:17" x14ac:dyDescent="0.2">
      <c r="B95" s="139"/>
      <c r="E95" s="85" t="s">
        <v>1285</v>
      </c>
      <c r="J95" s="117"/>
      <c r="K95" s="117"/>
      <c r="L95" s="117"/>
      <c r="M95" s="117"/>
      <c r="N95" s="117"/>
      <c r="O95" s="117"/>
      <c r="P95" s="117"/>
      <c r="Q95" s="151"/>
    </row>
    <row r="96" spans="2:17" x14ac:dyDescent="0.2">
      <c r="B96" s="139"/>
      <c r="J96" s="117"/>
      <c r="K96" s="117"/>
      <c r="L96" s="117"/>
      <c r="M96" s="117"/>
      <c r="N96" s="117"/>
      <c r="O96" s="117"/>
      <c r="P96" s="117"/>
      <c r="Q96" s="151"/>
    </row>
    <row r="97" spans="2:17" x14ac:dyDescent="0.2">
      <c r="B97" s="139"/>
      <c r="D97" s="153" t="s">
        <v>874</v>
      </c>
      <c r="J97" s="117"/>
      <c r="K97" s="117"/>
      <c r="L97" s="117"/>
      <c r="M97" s="117"/>
      <c r="N97" s="117"/>
      <c r="O97" s="117"/>
      <c r="P97" s="117"/>
      <c r="Q97" s="151"/>
    </row>
    <row r="98" spans="2:17" ht="15.95" customHeight="1" x14ac:dyDescent="0.2">
      <c r="B98" s="139"/>
      <c r="D98" s="113" t="s">
        <v>292</v>
      </c>
      <c r="H98" s="949"/>
      <c r="I98" s="952"/>
      <c r="J98" s="952"/>
      <c r="K98" s="952"/>
      <c r="L98" s="952"/>
      <c r="M98" s="952"/>
      <c r="N98" s="952"/>
      <c r="O98" s="952"/>
      <c r="P98" s="951"/>
      <c r="Q98" s="151"/>
    </row>
    <row r="99" spans="2:17" ht="15.95" customHeight="1" x14ac:dyDescent="0.2">
      <c r="B99" s="139"/>
      <c r="D99" s="113" t="s">
        <v>793</v>
      </c>
      <c r="H99" s="949"/>
      <c r="I99" s="952"/>
      <c r="J99" s="952"/>
      <c r="K99" s="952"/>
      <c r="L99" s="952"/>
      <c r="M99" s="952"/>
      <c r="N99" s="952"/>
      <c r="O99" s="952"/>
      <c r="P99" s="951"/>
      <c r="Q99" s="151"/>
    </row>
    <row r="100" spans="2:17" ht="15.95" customHeight="1" x14ac:dyDescent="0.2">
      <c r="B100" s="139"/>
      <c r="D100" s="113" t="s">
        <v>794</v>
      </c>
      <c r="H100" s="949"/>
      <c r="I100" s="952"/>
      <c r="J100" s="952"/>
      <c r="K100" s="952"/>
      <c r="L100" s="952"/>
      <c r="M100" s="952"/>
      <c r="N100" s="952"/>
      <c r="O100" s="952"/>
      <c r="P100" s="951"/>
      <c r="Q100" s="151"/>
    </row>
    <row r="101" spans="2:17" ht="15.95" customHeight="1" x14ac:dyDescent="0.2">
      <c r="B101" s="139"/>
      <c r="D101" s="113" t="s">
        <v>802</v>
      </c>
      <c r="H101" s="949"/>
      <c r="I101" s="952"/>
      <c r="J101" s="952"/>
      <c r="K101" s="952"/>
      <c r="L101" s="952"/>
      <c r="M101" s="952"/>
      <c r="N101" s="952"/>
      <c r="O101" s="952"/>
      <c r="P101" s="951"/>
      <c r="Q101" s="151"/>
    </row>
    <row r="102" spans="2:17" ht="15.75" customHeight="1" x14ac:dyDescent="0.2">
      <c r="B102" s="139"/>
      <c r="D102" s="113" t="s">
        <v>796</v>
      </c>
      <c r="H102" s="963"/>
      <c r="I102" s="1138"/>
      <c r="J102" s="1138"/>
      <c r="K102" s="1138"/>
      <c r="L102" s="1138"/>
      <c r="M102" s="1138"/>
      <c r="N102" s="1138"/>
      <c r="O102" s="1138"/>
      <c r="P102" s="965"/>
      <c r="Q102" s="151"/>
    </row>
    <row r="103" spans="2:17" ht="15.95" customHeight="1" thickBot="1" x14ac:dyDescent="0.25">
      <c r="B103" s="139"/>
      <c r="D103" s="113" t="s">
        <v>797</v>
      </c>
      <c r="H103" s="1135"/>
      <c r="I103" s="1136"/>
      <c r="J103" s="1136"/>
      <c r="K103" s="1136"/>
      <c r="L103" s="1136"/>
      <c r="M103" s="1136"/>
      <c r="N103" s="1136"/>
      <c r="O103" s="1136"/>
      <c r="P103" s="1137"/>
      <c r="Q103" s="151"/>
    </row>
    <row r="104" spans="2:17" x14ac:dyDescent="0.2">
      <c r="B104" s="139"/>
      <c r="J104" s="117"/>
      <c r="K104" s="117"/>
      <c r="L104" s="117"/>
      <c r="M104" s="117"/>
      <c r="N104" s="117"/>
      <c r="O104" s="117"/>
      <c r="P104" s="117"/>
      <c r="Q104" s="151"/>
    </row>
    <row r="105" spans="2:17" x14ac:dyDescent="0.2">
      <c r="B105" s="139"/>
      <c r="D105" s="742" t="s">
        <v>876</v>
      </c>
      <c r="J105" s="117"/>
      <c r="K105" s="117"/>
      <c r="L105" s="117"/>
      <c r="M105" s="117"/>
      <c r="N105" s="117"/>
      <c r="O105" s="117"/>
      <c r="P105" s="117"/>
      <c r="Q105" s="151"/>
    </row>
    <row r="106" spans="2:17" ht="15.95" customHeight="1" x14ac:dyDescent="0.2">
      <c r="B106" s="139"/>
      <c r="D106" s="113" t="s">
        <v>292</v>
      </c>
      <c r="H106" s="949" t="s">
        <v>877</v>
      </c>
      <c r="I106" s="952"/>
      <c r="J106" s="952"/>
      <c r="K106" s="952"/>
      <c r="L106" s="952"/>
      <c r="M106" s="952"/>
      <c r="N106" s="952"/>
      <c r="O106" s="952"/>
      <c r="P106" s="951"/>
      <c r="Q106" s="151"/>
    </row>
    <row r="107" spans="2:17" ht="15.95" customHeight="1" x14ac:dyDescent="0.2">
      <c r="B107" s="139"/>
      <c r="D107" s="113" t="s">
        <v>793</v>
      </c>
      <c r="H107" s="949" t="s">
        <v>878</v>
      </c>
      <c r="I107" s="952"/>
      <c r="J107" s="952"/>
      <c r="K107" s="952"/>
      <c r="L107" s="952"/>
      <c r="M107" s="952"/>
      <c r="N107" s="952"/>
      <c r="O107" s="952"/>
      <c r="P107" s="951"/>
      <c r="Q107" s="151"/>
    </row>
    <row r="108" spans="2:17" ht="15.95" customHeight="1" x14ac:dyDescent="0.2">
      <c r="B108" s="139"/>
      <c r="D108" s="113" t="s">
        <v>794</v>
      </c>
      <c r="H108" s="949" t="s">
        <v>879</v>
      </c>
      <c r="I108" s="952"/>
      <c r="J108" s="952"/>
      <c r="K108" s="952"/>
      <c r="L108" s="952"/>
      <c r="M108" s="952"/>
      <c r="N108" s="952"/>
      <c r="O108" s="952"/>
      <c r="P108" s="951"/>
      <c r="Q108" s="151"/>
    </row>
    <row r="109" spans="2:17" ht="15.95" customHeight="1" x14ac:dyDescent="0.2">
      <c r="B109" s="139"/>
      <c r="D109" s="113" t="s">
        <v>802</v>
      </c>
      <c r="H109" s="949" t="s">
        <v>880</v>
      </c>
      <c r="I109" s="952"/>
      <c r="J109" s="952"/>
      <c r="K109" s="952"/>
      <c r="L109" s="952"/>
      <c r="M109" s="952"/>
      <c r="N109" s="952"/>
      <c r="O109" s="952"/>
      <c r="P109" s="951"/>
      <c r="Q109" s="151"/>
    </row>
    <row r="110" spans="2:17" ht="15.75" customHeight="1" x14ac:dyDescent="0.2">
      <c r="B110" s="139"/>
      <c r="D110" s="113" t="s">
        <v>796</v>
      </c>
      <c r="H110" s="963">
        <v>7148001457</v>
      </c>
      <c r="I110" s="1138"/>
      <c r="J110" s="1138"/>
      <c r="K110" s="1138"/>
      <c r="L110" s="1138"/>
      <c r="M110" s="1138"/>
      <c r="N110" s="1138"/>
      <c r="O110" s="1138"/>
      <c r="P110" s="965"/>
      <c r="Q110" s="151"/>
    </row>
    <row r="111" spans="2:17" ht="15.95" customHeight="1" thickBot="1" x14ac:dyDescent="0.25">
      <c r="B111" s="139"/>
      <c r="D111" s="113" t="s">
        <v>797</v>
      </c>
      <c r="H111" s="1135" t="s">
        <v>881</v>
      </c>
      <c r="I111" s="1136"/>
      <c r="J111" s="1136"/>
      <c r="K111" s="1136"/>
      <c r="L111" s="1136"/>
      <c r="M111" s="1136"/>
      <c r="N111" s="1136"/>
      <c r="O111" s="1136"/>
      <c r="P111" s="1137"/>
      <c r="Q111" s="151"/>
    </row>
    <row r="112" spans="2:17" x14ac:dyDescent="0.2">
      <c r="B112" s="139"/>
      <c r="J112" s="117"/>
      <c r="K112" s="117"/>
      <c r="L112" s="117"/>
      <c r="M112" s="117"/>
      <c r="N112" s="117"/>
      <c r="O112" s="117"/>
      <c r="P112" s="117"/>
      <c r="Q112" s="151"/>
    </row>
    <row r="113" spans="2:17" x14ac:dyDescent="0.2">
      <c r="B113" s="139"/>
      <c r="D113" s="742" t="s">
        <v>882</v>
      </c>
      <c r="J113" s="117"/>
      <c r="K113" s="117"/>
      <c r="L113" s="117"/>
      <c r="M113" s="117"/>
      <c r="N113" s="117"/>
      <c r="O113" s="117"/>
      <c r="P113" s="117"/>
      <c r="Q113" s="151"/>
    </row>
    <row r="114" spans="2:17" ht="15.95" customHeight="1" x14ac:dyDescent="0.2">
      <c r="B114" s="139"/>
      <c r="D114" s="113" t="s">
        <v>292</v>
      </c>
      <c r="H114" s="949"/>
      <c r="I114" s="952"/>
      <c r="J114" s="952"/>
      <c r="K114" s="952"/>
      <c r="L114" s="952"/>
      <c r="M114" s="952"/>
      <c r="N114" s="952"/>
      <c r="O114" s="952"/>
      <c r="P114" s="951"/>
      <c r="Q114" s="151"/>
    </row>
    <row r="115" spans="2:17" ht="15.95" customHeight="1" x14ac:dyDescent="0.2">
      <c r="B115" s="139"/>
      <c r="D115" s="113" t="s">
        <v>793</v>
      </c>
      <c r="H115" s="949"/>
      <c r="I115" s="952"/>
      <c r="J115" s="952"/>
      <c r="K115" s="952"/>
      <c r="L115" s="952"/>
      <c r="M115" s="952"/>
      <c r="N115" s="952"/>
      <c r="O115" s="952"/>
      <c r="P115" s="951"/>
      <c r="Q115" s="151"/>
    </row>
    <row r="116" spans="2:17" ht="15.95" customHeight="1" x14ac:dyDescent="0.2">
      <c r="B116" s="139"/>
      <c r="D116" s="113" t="s">
        <v>794</v>
      </c>
      <c r="H116" s="949"/>
      <c r="I116" s="952"/>
      <c r="J116" s="952"/>
      <c r="K116" s="952"/>
      <c r="L116" s="952"/>
      <c r="M116" s="952"/>
      <c r="N116" s="952"/>
      <c r="O116" s="952"/>
      <c r="P116" s="951"/>
      <c r="Q116" s="151"/>
    </row>
    <row r="117" spans="2:17" ht="15.95" customHeight="1" x14ac:dyDescent="0.2">
      <c r="B117" s="139"/>
      <c r="D117" s="113" t="s">
        <v>802</v>
      </c>
      <c r="H117" s="949"/>
      <c r="I117" s="952"/>
      <c r="J117" s="952"/>
      <c r="K117" s="952"/>
      <c r="L117" s="952"/>
      <c r="M117" s="952"/>
      <c r="N117" s="952"/>
      <c r="O117" s="952"/>
      <c r="P117" s="951"/>
      <c r="Q117" s="151"/>
    </row>
    <row r="118" spans="2:17" ht="15.75" customHeight="1" x14ac:dyDescent="0.2">
      <c r="B118" s="139"/>
      <c r="D118" s="113" t="s">
        <v>796</v>
      </c>
      <c r="H118" s="963"/>
      <c r="I118" s="1138"/>
      <c r="J118" s="1138"/>
      <c r="K118" s="1138"/>
      <c r="L118" s="1138"/>
      <c r="M118" s="1138"/>
      <c r="N118" s="1138"/>
      <c r="O118" s="1138"/>
      <c r="P118" s="965"/>
      <c r="Q118" s="151"/>
    </row>
    <row r="119" spans="2:17" ht="15.95" customHeight="1" thickBot="1" x14ac:dyDescent="0.25">
      <c r="B119" s="139"/>
      <c r="D119" s="113" t="s">
        <v>797</v>
      </c>
      <c r="H119" s="1135"/>
      <c r="I119" s="1136"/>
      <c r="J119" s="1136"/>
      <c r="K119" s="1136"/>
      <c r="L119" s="1136"/>
      <c r="M119" s="1136"/>
      <c r="N119" s="1136"/>
      <c r="O119" s="1136"/>
      <c r="P119" s="1137"/>
      <c r="Q119" s="151"/>
    </row>
    <row r="120" spans="2:17" ht="13.5" thickBot="1" x14ac:dyDescent="0.25">
      <c r="B120" s="143"/>
      <c r="C120" s="144"/>
      <c r="D120" s="144"/>
      <c r="E120" s="144"/>
      <c r="F120" s="144"/>
      <c r="G120" s="144"/>
      <c r="H120" s="144"/>
      <c r="I120" s="144"/>
      <c r="J120" s="144"/>
      <c r="K120" s="144"/>
      <c r="L120" s="144"/>
      <c r="M120" s="144"/>
      <c r="N120" s="144"/>
      <c r="O120" s="144"/>
      <c r="P120" s="144"/>
      <c r="Q120" s="173"/>
    </row>
    <row r="123" spans="2:17" x14ac:dyDescent="0.2">
      <c r="C123" s="85" t="s">
        <v>1291</v>
      </c>
    </row>
    <row r="124" spans="2:17" x14ac:dyDescent="0.2">
      <c r="D124" s="1140" t="s">
        <v>1292</v>
      </c>
      <c r="E124" s="1140"/>
      <c r="F124" s="1140"/>
      <c r="G124" s="1140"/>
      <c r="H124" s="1140"/>
      <c r="I124" s="1140"/>
      <c r="J124" s="1140"/>
      <c r="K124" s="1140"/>
      <c r="L124" s="1140"/>
      <c r="M124" s="1140"/>
      <c r="N124" s="1140"/>
      <c r="O124" s="1140"/>
      <c r="P124" s="1140"/>
      <c r="Q124" s="1140"/>
    </row>
  </sheetData>
  <sheetProtection algorithmName="SHA-512" hashValue="7I0gsR9oxBJB2x46nEQA7zKajFiGnS/AOq87NkQbCLDqWtQ5jmKwU8dGi113r/X5qG0yrbQV1XiFSLBlNZmbHA==" saltValue="1H++8sKhJ51waaV/w71IEg==" spinCount="100000" sheet="1" objects="1" scenarios="1"/>
  <mergeCells count="83">
    <mergeCell ref="D124:Q124"/>
    <mergeCell ref="K78:P78"/>
    <mergeCell ref="B37:Q42"/>
    <mergeCell ref="C57:J57"/>
    <mergeCell ref="L57:N57"/>
    <mergeCell ref="O57:Q57"/>
    <mergeCell ref="C58:J58"/>
    <mergeCell ref="L58:N58"/>
    <mergeCell ref="O58:Q58"/>
    <mergeCell ref="C55:J55"/>
    <mergeCell ref="L55:N55"/>
    <mergeCell ref="O55:Q55"/>
    <mergeCell ref="C56:J56"/>
    <mergeCell ref="L56:N56"/>
    <mergeCell ref="O56:Q56"/>
    <mergeCell ref="C53:J53"/>
    <mergeCell ref="L53:N53"/>
    <mergeCell ref="O53:Q53"/>
    <mergeCell ref="C54:J54"/>
    <mergeCell ref="L54:N54"/>
    <mergeCell ref="O54:Q54"/>
    <mergeCell ref="C50:J50"/>
    <mergeCell ref="L50:N50"/>
    <mergeCell ref="O50:Q50"/>
    <mergeCell ref="K77:P77"/>
    <mergeCell ref="K75:P75"/>
    <mergeCell ref="K76:P76"/>
    <mergeCell ref="C51:J51"/>
    <mergeCell ref="C52:J52"/>
    <mergeCell ref="C59:J59"/>
    <mergeCell ref="C60:J60"/>
    <mergeCell ref="C61:J61"/>
    <mergeCell ref="C62:J62"/>
    <mergeCell ref="C63:J63"/>
    <mergeCell ref="C64:J64"/>
    <mergeCell ref="L51:N51"/>
    <mergeCell ref="O51:Q51"/>
    <mergeCell ref="L52:N52"/>
    <mergeCell ref="O52:Q52"/>
    <mergeCell ref="L59:N59"/>
    <mergeCell ref="B4:E4"/>
    <mergeCell ref="F4:Q4"/>
    <mergeCell ref="L10:M10"/>
    <mergeCell ref="O29:P29"/>
    <mergeCell ref="L20:N20"/>
    <mergeCell ref="L19:N19"/>
    <mergeCell ref="J20:K20"/>
    <mergeCell ref="H20:I20"/>
    <mergeCell ref="F23:Q24"/>
    <mergeCell ref="H19:I19"/>
    <mergeCell ref="J19:K19"/>
    <mergeCell ref="K28:P28"/>
    <mergeCell ref="O59:Q59"/>
    <mergeCell ref="K79:P79"/>
    <mergeCell ref="H106:P106"/>
    <mergeCell ref="H98:P98"/>
    <mergeCell ref="H99:P99"/>
    <mergeCell ref="H100:P100"/>
    <mergeCell ref="H101:P101"/>
    <mergeCell ref="H102:P102"/>
    <mergeCell ref="H103:P103"/>
    <mergeCell ref="F82:P82"/>
    <mergeCell ref="H107:P107"/>
    <mergeCell ref="H108:P108"/>
    <mergeCell ref="H109:P109"/>
    <mergeCell ref="H110:P110"/>
    <mergeCell ref="H111:P111"/>
    <mergeCell ref="H119:P119"/>
    <mergeCell ref="H114:P114"/>
    <mergeCell ref="H115:P115"/>
    <mergeCell ref="H116:P116"/>
    <mergeCell ref="H117:P117"/>
    <mergeCell ref="H118:P118"/>
    <mergeCell ref="L63:N63"/>
    <mergeCell ref="O63:Q63"/>
    <mergeCell ref="L64:N64"/>
    <mergeCell ref="O64:Q64"/>
    <mergeCell ref="L60:N60"/>
    <mergeCell ref="O60:Q60"/>
    <mergeCell ref="L61:N61"/>
    <mergeCell ref="O61:Q61"/>
    <mergeCell ref="L62:N62"/>
    <mergeCell ref="O62:Q62"/>
  </mergeCells>
  <phoneticPr fontId="6" type="noConversion"/>
  <dataValidations count="4">
    <dataValidation type="list" allowBlank="1" showInputMessage="1" showErrorMessage="1" sqref="K10" xr:uid="{00000000-0002-0000-0A00-000001000000}">
      <formula1>$AF$10:$AF$12</formula1>
    </dataValidation>
    <dataValidation type="list" allowBlank="1" showInputMessage="1" showErrorMessage="1" sqref="L10" xr:uid="{00000000-0002-0000-0A00-000002000000}">
      <formula1>$AH$10:$AH$11</formula1>
    </dataValidation>
    <dataValidation type="list" allowBlank="1" showInputMessage="1" showErrorMessage="1" sqref="K8" xr:uid="{00000000-0002-0000-0A00-000000000000}">
      <formula1>$AE$10:$AE$12</formula1>
    </dataValidation>
    <dataValidation type="list" allowBlank="1" showInputMessage="1" showErrorMessage="1" sqref="K6" xr:uid="{DB5ED64C-30F2-4D8F-97BF-994F7EF6B33F}">
      <formula1>$AD$10:$AD$11</formula1>
    </dataValidation>
  </dataValidations>
  <hyperlinks>
    <hyperlink ref="K28" r:id="rId1" xr:uid="{1DF8940E-D30D-410E-A6FF-833240346BBF}"/>
    <hyperlink ref="H111" r:id="rId2" xr:uid="{0D9F3C06-9C60-4A4C-84E4-51427FE54CF9}"/>
    <hyperlink ref="F82" r:id="rId3" xr:uid="{415FFB8E-D7E3-4F29-88E9-918853D74F0F}"/>
    <hyperlink ref="D124" r:id="rId4" xr:uid="{9F3599C9-E993-486B-A636-7B36B41E0976}"/>
  </hyperlinks>
  <pageMargins left="0.75" right="0.75" top="1" bottom="1" header="0.5" footer="0.5"/>
  <pageSetup scale="91" fitToHeight="9" orientation="portrait" r:id="rId5"/>
  <headerFooter alignWithMargins="0"/>
  <rowBreaks count="3" manualBreakCount="3">
    <brk id="44" min="1" max="16" man="1"/>
    <brk id="68" min="1" max="16" man="1"/>
    <brk id="121" min="1" max="16" man="1"/>
  </rowBreaks>
  <drawing r:id="rId6"/>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79998168889431442"/>
  </sheetPr>
  <dimension ref="A1:L61"/>
  <sheetViews>
    <sheetView showGridLines="0" showZeros="0" view="pageBreakPreview" zoomScaleNormal="100" zoomScaleSheetLayoutView="100" workbookViewId="0">
      <selection activeCell="G14" sqref="G14"/>
    </sheetView>
  </sheetViews>
  <sheetFormatPr defaultColWidth="9.140625" defaultRowHeight="12.75" x14ac:dyDescent="0.2"/>
  <cols>
    <col min="1" max="1" width="3" style="85" customWidth="1"/>
    <col min="2" max="2" width="3.85546875" style="85" customWidth="1"/>
    <col min="3" max="3" width="5.140625" style="85" customWidth="1"/>
    <col min="4" max="4" width="8.5703125" style="85" customWidth="1"/>
    <col min="5" max="5" width="13.5703125" style="85" customWidth="1"/>
    <col min="6" max="6" width="8.5703125" style="85" customWidth="1"/>
    <col min="7" max="10" width="16.85546875" style="85" customWidth="1"/>
    <col min="11" max="11" width="16.42578125" style="85" customWidth="1"/>
    <col min="12" max="12" width="15.140625" style="85" customWidth="1"/>
    <col min="13" max="13" width="9.140625" style="85" customWidth="1"/>
    <col min="14" max="16384" width="9.140625" style="85"/>
  </cols>
  <sheetData>
    <row r="1" spans="1:11" x14ac:dyDescent="0.2">
      <c r="A1" s="85" t="s">
        <v>974</v>
      </c>
    </row>
    <row r="2" spans="1:11" s="119" customFormat="1" ht="15.75" x14ac:dyDescent="0.25">
      <c r="C2" s="746" t="s">
        <v>871</v>
      </c>
      <c r="D2" s="746"/>
      <c r="E2" s="746"/>
      <c r="F2" s="651"/>
      <c r="G2" s="651"/>
      <c r="H2" s="651"/>
      <c r="I2" s="651"/>
      <c r="J2" s="652"/>
    </row>
    <row r="3" spans="1:11" ht="13.5" thickBot="1" x14ac:dyDescent="0.25">
      <c r="D3" s="122" t="s">
        <v>263</v>
      </c>
      <c r="E3" s="92">
        <f>'Proj Info'!F6</f>
        <v>0</v>
      </c>
    </row>
    <row r="4" spans="1:11" x14ac:dyDescent="0.2">
      <c r="B4" s="747"/>
      <c r="C4" s="656"/>
      <c r="D4" s="656"/>
      <c r="E4" s="656"/>
      <c r="F4" s="656"/>
      <c r="G4" s="656"/>
      <c r="H4" s="656"/>
      <c r="I4" s="656"/>
      <c r="J4" s="694"/>
    </row>
    <row r="5" spans="1:11" x14ac:dyDescent="0.2">
      <c r="B5" s="172" t="s">
        <v>187</v>
      </c>
      <c r="D5" s="660"/>
      <c r="E5" s="660"/>
      <c r="F5" s="660"/>
      <c r="G5" s="308"/>
      <c r="H5" s="294">
        <f>'Uses of Funds'!C149</f>
        <v>0</v>
      </c>
      <c r="I5" s="308"/>
      <c r="J5" s="748"/>
      <c r="K5" s="308"/>
    </row>
    <row r="6" spans="1:11" ht="13.5" thickBot="1" x14ac:dyDescent="0.25">
      <c r="B6" s="143"/>
      <c r="C6" s="749" t="s">
        <v>301</v>
      </c>
      <c r="D6" s="689"/>
      <c r="E6" s="689"/>
      <c r="F6" s="689"/>
      <c r="G6" s="750"/>
      <c r="H6" s="750"/>
      <c r="I6" s="750"/>
      <c r="J6" s="751"/>
      <c r="K6" s="308"/>
    </row>
    <row r="7" spans="1:11" x14ac:dyDescent="0.2">
      <c r="B7" s="747"/>
      <c r="C7" s="137"/>
      <c r="D7" s="656"/>
      <c r="E7" s="656"/>
      <c r="F7" s="656"/>
      <c r="G7" s="752"/>
      <c r="H7" s="752"/>
      <c r="I7" s="752"/>
      <c r="J7" s="753"/>
      <c r="K7" s="308"/>
    </row>
    <row r="8" spans="1:11" x14ac:dyDescent="0.2">
      <c r="B8" s="172" t="s">
        <v>302</v>
      </c>
      <c r="D8" s="660"/>
      <c r="E8" s="660"/>
      <c r="F8" s="660"/>
      <c r="G8" s="308"/>
      <c r="H8" s="308"/>
      <c r="I8" s="308"/>
      <c r="J8" s="748"/>
      <c r="K8" s="308"/>
    </row>
    <row r="9" spans="1:11" x14ac:dyDescent="0.2">
      <c r="B9" s="139"/>
      <c r="D9" s="660" t="s">
        <v>127</v>
      </c>
      <c r="E9" s="660"/>
      <c r="G9" s="297">
        <f>'Uses of Funds'!C10</f>
        <v>0</v>
      </c>
      <c r="H9" s="308"/>
      <c r="I9" s="308"/>
      <c r="J9" s="748"/>
      <c r="K9" s="308"/>
    </row>
    <row r="10" spans="1:11" x14ac:dyDescent="0.2">
      <c r="B10" s="139"/>
      <c r="D10" s="660" t="s">
        <v>303</v>
      </c>
      <c r="E10" s="660"/>
      <c r="G10" s="297">
        <f>'Uses of Funds'!$C$100</f>
        <v>0</v>
      </c>
      <c r="H10" s="308"/>
      <c r="I10" s="308"/>
      <c r="J10" s="748"/>
      <c r="K10" s="308"/>
    </row>
    <row r="11" spans="1:11" x14ac:dyDescent="0.2">
      <c r="B11" s="139"/>
      <c r="D11" s="660" t="s">
        <v>170</v>
      </c>
      <c r="E11" s="660"/>
      <c r="G11" s="297">
        <f>'Uses of Funds'!$C$105</f>
        <v>0</v>
      </c>
      <c r="H11" s="308"/>
      <c r="I11" s="308"/>
      <c r="J11" s="748"/>
      <c r="K11" s="308"/>
    </row>
    <row r="12" spans="1:11" x14ac:dyDescent="0.2">
      <c r="B12" s="139"/>
      <c r="D12" s="660" t="s">
        <v>304</v>
      </c>
      <c r="E12" s="660"/>
      <c r="G12" s="297">
        <f>'Uses of Funds'!$C$127</f>
        <v>0</v>
      </c>
      <c r="H12" s="308"/>
      <c r="I12" s="308"/>
      <c r="J12" s="748"/>
      <c r="K12" s="308"/>
    </row>
    <row r="13" spans="1:11" x14ac:dyDescent="0.2">
      <c r="B13" s="139"/>
      <c r="D13" s="660" t="s">
        <v>305</v>
      </c>
      <c r="E13" s="660"/>
      <c r="G13" s="297">
        <f>'Uses of Funds'!$C$148</f>
        <v>0</v>
      </c>
      <c r="H13" s="308"/>
      <c r="I13" s="308"/>
      <c r="J13" s="748"/>
      <c r="K13" s="308"/>
    </row>
    <row r="14" spans="1:11" x14ac:dyDescent="0.2">
      <c r="B14" s="139"/>
      <c r="D14" s="1150"/>
      <c r="E14" s="1150"/>
      <c r="G14" s="298"/>
      <c r="H14" s="308"/>
      <c r="I14" s="308"/>
      <c r="J14" s="748"/>
      <c r="K14" s="308"/>
    </row>
    <row r="15" spans="1:11" x14ac:dyDescent="0.2">
      <c r="B15" s="139"/>
      <c r="D15" s="1150"/>
      <c r="E15" s="1150"/>
      <c r="G15" s="298"/>
      <c r="H15" s="308"/>
      <c r="I15" s="308"/>
      <c r="J15" s="748"/>
      <c r="K15" s="308"/>
    </row>
    <row r="16" spans="1:11" x14ac:dyDescent="0.2">
      <c r="B16" s="139"/>
      <c r="D16" s="1150"/>
      <c r="E16" s="1150"/>
      <c r="G16" s="298"/>
      <c r="H16" s="308"/>
      <c r="I16" s="308"/>
      <c r="J16" s="748"/>
      <c r="K16" s="308"/>
    </row>
    <row r="17" spans="2:12" x14ac:dyDescent="0.2">
      <c r="B17" s="139"/>
      <c r="D17" s="1150"/>
      <c r="E17" s="1150"/>
      <c r="G17" s="298"/>
      <c r="H17" s="308"/>
      <c r="I17" s="308"/>
      <c r="J17" s="748"/>
      <c r="K17" s="308"/>
    </row>
    <row r="18" spans="2:12" x14ac:dyDescent="0.2">
      <c r="B18" s="139"/>
      <c r="D18" s="1150"/>
      <c r="E18" s="1150"/>
      <c r="G18" s="298"/>
      <c r="H18" s="308"/>
      <c r="I18" s="308"/>
      <c r="J18" s="748"/>
      <c r="K18" s="308"/>
    </row>
    <row r="19" spans="2:12" x14ac:dyDescent="0.2">
      <c r="B19" s="139"/>
      <c r="D19" s="1150"/>
      <c r="E19" s="1150"/>
      <c r="G19" s="298"/>
      <c r="H19" s="308"/>
      <c r="I19" s="308"/>
      <c r="J19" s="748"/>
      <c r="K19" s="308"/>
    </row>
    <row r="20" spans="2:12" x14ac:dyDescent="0.2">
      <c r="B20" s="139"/>
      <c r="D20" s="1150"/>
      <c r="E20" s="1150"/>
      <c r="G20" s="298"/>
      <c r="H20" s="308"/>
      <c r="I20" s="308"/>
      <c r="J20" s="748"/>
      <c r="K20" s="308"/>
    </row>
    <row r="21" spans="2:12" x14ac:dyDescent="0.2">
      <c r="B21" s="139"/>
      <c r="C21" s="85" t="s">
        <v>306</v>
      </c>
      <c r="D21" s="660"/>
      <c r="E21" s="660"/>
      <c r="F21" s="660"/>
      <c r="G21" s="308"/>
      <c r="H21" s="294">
        <f>SUM(G9:G20)</f>
        <v>0</v>
      </c>
      <c r="I21" s="308"/>
      <c r="J21" s="748"/>
      <c r="K21" s="308"/>
    </row>
    <row r="22" spans="2:12" ht="13.5" thickBot="1" x14ac:dyDescent="0.25">
      <c r="B22" s="143"/>
      <c r="C22" s="144"/>
      <c r="D22" s="689"/>
      <c r="E22" s="689"/>
      <c r="F22" s="689"/>
      <c r="G22" s="750"/>
      <c r="H22" s="750"/>
      <c r="I22" s="750"/>
      <c r="J22" s="754"/>
      <c r="K22" s="308"/>
    </row>
    <row r="23" spans="2:12" x14ac:dyDescent="0.2">
      <c r="B23" s="174"/>
      <c r="C23" s="137"/>
      <c r="D23" s="656"/>
      <c r="E23" s="656"/>
      <c r="F23" s="656"/>
      <c r="G23" s="752"/>
      <c r="H23" s="752"/>
      <c r="I23" s="752"/>
      <c r="J23" s="753"/>
      <c r="K23" s="308"/>
    </row>
    <row r="24" spans="2:12" x14ac:dyDescent="0.2">
      <c r="B24" s="139"/>
      <c r="D24" s="660"/>
      <c r="E24" s="660"/>
      <c r="F24" s="660"/>
      <c r="G24" s="308"/>
      <c r="H24" s="308"/>
      <c r="I24" s="755" t="s">
        <v>768</v>
      </c>
      <c r="J24" s="756" t="s">
        <v>769</v>
      </c>
      <c r="K24" s="308"/>
    </row>
    <row r="25" spans="2:12" x14ac:dyDescent="0.2">
      <c r="B25" s="757"/>
      <c r="C25" s="758"/>
      <c r="D25" s="759"/>
      <c r="E25" s="759"/>
      <c r="F25" s="759"/>
      <c r="G25" s="760"/>
      <c r="H25" s="760"/>
      <c r="I25" s="760"/>
      <c r="J25" s="761"/>
      <c r="K25" s="308"/>
      <c r="L25" s="660"/>
    </row>
    <row r="26" spans="2:12" x14ac:dyDescent="0.2">
      <c r="B26" s="172" t="s">
        <v>1557</v>
      </c>
      <c r="D26" s="660"/>
      <c r="E26" s="660"/>
      <c r="F26" s="660"/>
      <c r="G26" s="308"/>
      <c r="H26" s="294">
        <f>H5-H21</f>
        <v>0</v>
      </c>
      <c r="I26" s="762"/>
      <c r="J26" s="763"/>
      <c r="K26" s="764">
        <f>H26-I26-J26</f>
        <v>0</v>
      </c>
      <c r="L26" s="85" t="s">
        <v>708</v>
      </c>
    </row>
    <row r="27" spans="2:12" x14ac:dyDescent="0.2">
      <c r="B27" s="765"/>
      <c r="C27" s="766" t="s">
        <v>307</v>
      </c>
      <c r="D27" s="767"/>
      <c r="E27" s="767"/>
      <c r="F27" s="767"/>
      <c r="G27" s="768"/>
      <c r="H27" s="768"/>
      <c r="I27" s="769"/>
      <c r="J27" s="770"/>
      <c r="K27" s="308"/>
    </row>
    <row r="28" spans="2:12" ht="13.5" thickBot="1" x14ac:dyDescent="0.25">
      <c r="B28" s="143"/>
      <c r="C28" s="144"/>
      <c r="D28" s="689"/>
      <c r="E28" s="689"/>
      <c r="F28" s="689"/>
      <c r="G28" s="750"/>
      <c r="H28" s="750"/>
      <c r="I28" s="771"/>
      <c r="J28" s="772"/>
      <c r="K28" s="308"/>
    </row>
    <row r="29" spans="2:12" x14ac:dyDescent="0.2">
      <c r="B29" s="747"/>
      <c r="C29" s="137"/>
      <c r="D29" s="656"/>
      <c r="E29" s="656"/>
      <c r="F29" s="656"/>
      <c r="G29" s="752"/>
      <c r="H29" s="752"/>
      <c r="I29" s="773"/>
      <c r="J29" s="774"/>
      <c r="K29" s="308"/>
    </row>
    <row r="30" spans="2:12" x14ac:dyDescent="0.2">
      <c r="B30" s="172" t="s">
        <v>308</v>
      </c>
      <c r="D30" s="660"/>
      <c r="E30" s="660"/>
      <c r="F30" s="660"/>
      <c r="G30" s="308"/>
      <c r="H30" s="308"/>
      <c r="I30" s="598"/>
      <c r="J30" s="775"/>
      <c r="K30" s="308"/>
    </row>
    <row r="31" spans="2:12" x14ac:dyDescent="0.2">
      <c r="B31" s="139"/>
      <c r="D31" s="660" t="s">
        <v>309</v>
      </c>
      <c r="E31" s="660" t="s">
        <v>310</v>
      </c>
      <c r="F31" s="660"/>
      <c r="G31" s="308"/>
      <c r="H31" s="308"/>
      <c r="I31" s="298"/>
      <c r="J31" s="763"/>
      <c r="K31" s="308"/>
    </row>
    <row r="32" spans="2:12" x14ac:dyDescent="0.2">
      <c r="B32" s="139"/>
      <c r="D32" s="660"/>
      <c r="E32" s="660" t="s">
        <v>311</v>
      </c>
      <c r="F32" s="660"/>
      <c r="G32" s="308"/>
      <c r="H32" s="308"/>
      <c r="I32" s="298"/>
      <c r="J32" s="763"/>
      <c r="K32" s="308"/>
    </row>
    <row r="33" spans="2:12" x14ac:dyDescent="0.2">
      <c r="B33" s="139"/>
      <c r="D33" s="660"/>
      <c r="E33" s="660" t="s">
        <v>312</v>
      </c>
      <c r="F33" s="660"/>
      <c r="G33" s="308"/>
      <c r="H33" s="308"/>
      <c r="I33" s="298"/>
      <c r="J33" s="763"/>
      <c r="K33" s="308"/>
    </row>
    <row r="34" spans="2:12" x14ac:dyDescent="0.2">
      <c r="B34" s="139"/>
      <c r="D34" s="660"/>
      <c r="E34" s="660" t="s">
        <v>313</v>
      </c>
      <c r="F34" s="660"/>
      <c r="G34" s="308"/>
      <c r="H34" s="308"/>
      <c r="I34" s="298"/>
      <c r="J34" s="763"/>
      <c r="K34" s="308"/>
    </row>
    <row r="35" spans="2:12" x14ac:dyDescent="0.2">
      <c r="B35" s="139"/>
      <c r="E35" s="660"/>
      <c r="F35" s="660"/>
      <c r="G35" s="308"/>
      <c r="H35" s="308"/>
      <c r="I35" s="308"/>
      <c r="J35" s="748"/>
      <c r="K35" s="308"/>
    </row>
    <row r="36" spans="2:12" x14ac:dyDescent="0.2">
      <c r="B36" s="139"/>
      <c r="D36" s="660" t="s">
        <v>314</v>
      </c>
      <c r="E36" s="660"/>
      <c r="F36" s="660"/>
      <c r="G36" s="308"/>
      <c r="H36" s="308"/>
      <c r="I36" s="297">
        <f>I26-(SUM(I31:I34))</f>
        <v>0</v>
      </c>
      <c r="J36" s="297">
        <f>J26-(SUM(J31:J34))</f>
        <v>0</v>
      </c>
      <c r="K36" s="598">
        <f>I36+J36</f>
        <v>0</v>
      </c>
    </row>
    <row r="37" spans="2:12" ht="13.5" thickBot="1" x14ac:dyDescent="0.25">
      <c r="B37" s="139"/>
      <c r="D37" s="660" t="s">
        <v>1240</v>
      </c>
      <c r="E37" s="660"/>
      <c r="F37" s="660"/>
      <c r="G37" s="660"/>
      <c r="H37" s="308"/>
      <c r="I37" s="776">
        <v>1</v>
      </c>
      <c r="J37" s="777">
        <v>1</v>
      </c>
    </row>
    <row r="38" spans="2:12" x14ac:dyDescent="0.2">
      <c r="B38" s="139"/>
      <c r="D38" s="660" t="s">
        <v>315</v>
      </c>
      <c r="E38" s="660"/>
      <c r="F38" s="660"/>
      <c r="G38" s="660"/>
      <c r="H38" s="308"/>
      <c r="I38" s="297">
        <f>I36*I37</f>
        <v>0</v>
      </c>
      <c r="J38" s="297">
        <f>J36*J37</f>
        <v>0</v>
      </c>
      <c r="K38" s="308"/>
    </row>
    <row r="39" spans="2:12" ht="13.5" thickBot="1" x14ac:dyDescent="0.25">
      <c r="B39" s="139"/>
      <c r="D39" s="660" t="s">
        <v>316</v>
      </c>
      <c r="E39" s="660"/>
      <c r="F39" s="660"/>
      <c r="G39" s="660"/>
      <c r="H39" s="308"/>
      <c r="I39" s="776">
        <v>1</v>
      </c>
      <c r="J39" s="777">
        <v>1</v>
      </c>
    </row>
    <row r="40" spans="2:12" x14ac:dyDescent="0.2">
      <c r="B40" s="139"/>
      <c r="D40" s="660" t="s">
        <v>317</v>
      </c>
      <c r="E40" s="660"/>
      <c r="F40" s="660"/>
      <c r="G40" s="660"/>
      <c r="H40" s="308"/>
      <c r="I40" s="297">
        <f>I38*I39</f>
        <v>0</v>
      </c>
      <c r="J40" s="297">
        <f>J38*J39</f>
        <v>0</v>
      </c>
    </row>
    <row r="41" spans="2:12" ht="13.5" thickBot="1" x14ac:dyDescent="0.25">
      <c r="B41" s="139"/>
      <c r="D41" s="660" t="s">
        <v>960</v>
      </c>
      <c r="E41" s="660"/>
      <c r="F41" s="660"/>
      <c r="G41" s="660"/>
      <c r="H41" s="308"/>
      <c r="I41" s="778">
        <v>0.04</v>
      </c>
      <c r="J41" s="777">
        <v>0.09</v>
      </c>
      <c r="K41" s="933" t="s">
        <v>206</v>
      </c>
    </row>
    <row r="42" spans="2:12" x14ac:dyDescent="0.2">
      <c r="B42" s="139"/>
      <c r="D42" s="660" t="s">
        <v>318</v>
      </c>
      <c r="E42" s="660"/>
      <c r="F42" s="660"/>
      <c r="G42" s="660"/>
      <c r="H42" s="308"/>
      <c r="I42" s="934">
        <f>I40*I41</f>
        <v>0</v>
      </c>
      <c r="J42" s="935">
        <f>J40*J41</f>
        <v>0</v>
      </c>
      <c r="K42" s="936">
        <f>I42+J42</f>
        <v>0</v>
      </c>
      <c r="L42" s="85" t="s">
        <v>1564</v>
      </c>
    </row>
    <row r="43" spans="2:12" x14ac:dyDescent="0.2">
      <c r="B43" s="139"/>
      <c r="D43" s="660" t="s">
        <v>1171</v>
      </c>
      <c r="E43" s="660"/>
      <c r="F43" s="660"/>
      <c r="G43" s="660"/>
      <c r="H43" s="308"/>
      <c r="I43" s="779"/>
      <c r="J43" s="780"/>
      <c r="K43" s="936">
        <f>I43+J43</f>
        <v>0</v>
      </c>
      <c r="L43" s="85" t="s">
        <v>1565</v>
      </c>
    </row>
    <row r="44" spans="2:12" x14ac:dyDescent="0.2">
      <c r="B44" s="139"/>
      <c r="D44" s="660" t="s">
        <v>1172</v>
      </c>
      <c r="E44" s="660"/>
      <c r="F44" s="660"/>
      <c r="G44" s="660"/>
      <c r="H44" s="308"/>
      <c r="I44" s="779"/>
      <c r="J44" s="780"/>
      <c r="K44" s="936">
        <f>I44+J44</f>
        <v>0</v>
      </c>
      <c r="L44" s="85" t="s">
        <v>1565</v>
      </c>
    </row>
    <row r="45" spans="2:12" x14ac:dyDescent="0.2">
      <c r="B45" s="139"/>
      <c r="D45" s="660"/>
      <c r="E45" s="660"/>
      <c r="F45" s="660"/>
      <c r="G45" s="660"/>
      <c r="H45" s="308"/>
      <c r="I45" s="308"/>
      <c r="J45" s="748"/>
    </row>
    <row r="46" spans="2:12" x14ac:dyDescent="0.2">
      <c r="B46" s="139"/>
      <c r="D46" s="660" t="s">
        <v>954</v>
      </c>
      <c r="E46" s="660"/>
      <c r="F46" s="660"/>
      <c r="G46" s="660"/>
      <c r="H46" s="308"/>
      <c r="I46" s="781">
        <f>ROUNDDOWN(SUM(I43:J44),0)</f>
        <v>0</v>
      </c>
      <c r="J46" s="748"/>
    </row>
    <row r="47" spans="2:12" x14ac:dyDescent="0.2">
      <c r="B47" s="139"/>
      <c r="D47" s="660"/>
      <c r="E47" s="660"/>
      <c r="F47" s="660"/>
      <c r="G47" s="660"/>
      <c r="H47" s="308"/>
      <c r="I47" s="308"/>
      <c r="J47" s="748"/>
    </row>
    <row r="48" spans="2:12" x14ac:dyDescent="0.2">
      <c r="B48" s="139"/>
      <c r="D48" s="660" t="s">
        <v>1134</v>
      </c>
      <c r="E48" s="660"/>
      <c r="F48" s="660"/>
      <c r="G48" s="660"/>
      <c r="H48" s="308"/>
      <c r="I48" s="294">
        <f>I46*0.01</f>
        <v>0</v>
      </c>
      <c r="J48" s="748"/>
    </row>
    <row r="49" spans="2:10" x14ac:dyDescent="0.2">
      <c r="B49" s="139"/>
      <c r="D49" s="660"/>
      <c r="E49" s="660" t="s">
        <v>1173</v>
      </c>
      <c r="F49" s="660"/>
      <c r="G49" s="660"/>
      <c r="H49" s="308"/>
      <c r="I49" s="308"/>
      <c r="J49" s="748"/>
    </row>
    <row r="50" spans="2:10" x14ac:dyDescent="0.2">
      <c r="B50" s="139"/>
      <c r="D50" s="660"/>
      <c r="E50" s="660"/>
      <c r="F50" s="660"/>
      <c r="G50" s="660"/>
      <c r="H50" s="308"/>
      <c r="I50" s="308"/>
      <c r="J50" s="748"/>
    </row>
    <row r="51" spans="2:10" x14ac:dyDescent="0.2">
      <c r="B51" s="139"/>
      <c r="D51" s="660" t="s">
        <v>1135</v>
      </c>
      <c r="E51" s="660"/>
      <c r="F51" s="660"/>
      <c r="G51" s="660"/>
      <c r="H51" s="308"/>
      <c r="I51" s="294">
        <f>I46*0.1</f>
        <v>0</v>
      </c>
      <c r="J51" s="748"/>
    </row>
    <row r="52" spans="2:10" x14ac:dyDescent="0.2">
      <c r="B52" s="139"/>
      <c r="D52" s="660"/>
      <c r="E52" s="660" t="s">
        <v>1136</v>
      </c>
      <c r="F52" s="660"/>
      <c r="G52" s="660"/>
      <c r="H52" s="308"/>
      <c r="I52" s="308"/>
      <c r="J52" s="748"/>
    </row>
    <row r="53" spans="2:10" x14ac:dyDescent="0.2">
      <c r="B53" s="139"/>
      <c r="D53" s="660"/>
      <c r="E53" s="660"/>
      <c r="F53" s="660"/>
      <c r="G53" s="660"/>
      <c r="H53" s="308"/>
      <c r="I53" s="308"/>
      <c r="J53" s="748"/>
    </row>
    <row r="54" spans="2:10" x14ac:dyDescent="0.2">
      <c r="B54" s="139"/>
      <c r="D54" s="660" t="s">
        <v>1137</v>
      </c>
      <c r="E54" s="660"/>
      <c r="F54" s="660"/>
      <c r="G54" s="660"/>
      <c r="H54" s="308"/>
      <c r="I54" s="294">
        <f>I46*0.04</f>
        <v>0</v>
      </c>
      <c r="J54" s="748"/>
    </row>
    <row r="55" spans="2:10" x14ac:dyDescent="0.2">
      <c r="B55" s="139"/>
      <c r="D55" s="660"/>
      <c r="E55" s="660" t="s">
        <v>1138</v>
      </c>
      <c r="F55" s="660"/>
      <c r="G55" s="660"/>
      <c r="H55" s="308"/>
      <c r="I55" s="308"/>
      <c r="J55" s="748"/>
    </row>
    <row r="56" spans="2:10" x14ac:dyDescent="0.2">
      <c r="B56" s="139"/>
      <c r="D56" s="660"/>
      <c r="E56" s="660"/>
      <c r="F56" s="660"/>
      <c r="G56" s="660"/>
      <c r="H56" s="308"/>
      <c r="I56" s="308"/>
      <c r="J56" s="748"/>
    </row>
    <row r="57" spans="2:10" x14ac:dyDescent="0.2">
      <c r="B57" s="139"/>
      <c r="D57" s="660" t="s">
        <v>883</v>
      </c>
      <c r="E57" s="660"/>
      <c r="F57" s="660"/>
      <c r="G57" s="660"/>
      <c r="H57" s="308"/>
      <c r="I57" s="782">
        <f>I46*10</f>
        <v>0</v>
      </c>
      <c r="J57" s="748"/>
    </row>
    <row r="58" spans="2:10" x14ac:dyDescent="0.2">
      <c r="B58" s="139"/>
      <c r="D58" s="660"/>
      <c r="E58" s="660"/>
      <c r="F58" s="660"/>
      <c r="G58" s="660"/>
      <c r="H58" s="308"/>
      <c r="I58" s="308"/>
      <c r="J58" s="748"/>
    </row>
    <row r="59" spans="2:10" x14ac:dyDescent="0.2">
      <c r="B59" s="139"/>
      <c r="C59" s="85" t="s">
        <v>1010</v>
      </c>
      <c r="D59" s="660"/>
      <c r="E59" s="660"/>
      <c r="F59" s="660"/>
      <c r="G59" s="660"/>
      <c r="H59" s="308"/>
      <c r="I59" s="308"/>
      <c r="J59" s="748"/>
    </row>
    <row r="60" spans="2:10" ht="13.5" thickBot="1" x14ac:dyDescent="0.25">
      <c r="B60" s="143"/>
      <c r="C60" s="144" t="s">
        <v>1011</v>
      </c>
      <c r="D60" s="689"/>
      <c r="E60" s="689"/>
      <c r="F60" s="689"/>
      <c r="G60" s="689"/>
      <c r="H60" s="750"/>
      <c r="I60" s="750"/>
      <c r="J60" s="754"/>
    </row>
    <row r="61" spans="2:10" x14ac:dyDescent="0.2">
      <c r="B61" s="137"/>
      <c r="C61" s="137"/>
      <c r="D61" s="137"/>
      <c r="E61" s="137"/>
      <c r="F61" s="137"/>
      <c r="G61" s="137"/>
      <c r="H61" s="137"/>
      <c r="I61" s="137"/>
      <c r="J61" s="137"/>
    </row>
  </sheetData>
  <sheetProtection algorithmName="SHA-512" hashValue="uWpY/Ykke3z5qt7vuy8FGCamdCDT0wd/68jqf714/nlUdmNsBVHZJvUO3XsQtJHBvs47P60egIZjtkaErTP15w==" saltValue="3c0zp6J2JklzhKWFHyt5VQ==" spinCount="100000" sheet="1" objects="1" scenarios="1"/>
  <mergeCells count="7">
    <mergeCell ref="D20:E20"/>
    <mergeCell ref="D14:E14"/>
    <mergeCell ref="D15:E15"/>
    <mergeCell ref="D16:E16"/>
    <mergeCell ref="D17:E17"/>
    <mergeCell ref="D18:E18"/>
    <mergeCell ref="D19:E19"/>
  </mergeCells>
  <phoneticPr fontId="6" type="noConversion"/>
  <pageMargins left="0.75" right="0.75" top="1" bottom="1" header="0.5" footer="0.5"/>
  <pageSetup scale="8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DF39B-972F-419E-8262-A0263E09F52D}">
  <sheetPr>
    <tabColor theme="5" tint="0.79998168889431442"/>
  </sheetPr>
  <dimension ref="A1:I72"/>
  <sheetViews>
    <sheetView showGridLines="0" showZeros="0" view="pageBreakPreview" zoomScale="112" zoomScaleNormal="100" zoomScaleSheetLayoutView="112" workbookViewId="0">
      <selection activeCell="D12" sqref="D12"/>
    </sheetView>
  </sheetViews>
  <sheetFormatPr defaultColWidth="9.140625" defaultRowHeight="12.75" x14ac:dyDescent="0.2"/>
  <cols>
    <col min="1" max="1" width="3.7109375" style="5" customWidth="1"/>
    <col min="2" max="2" width="95.5703125" style="3" customWidth="1"/>
    <col min="3" max="3" width="3.7109375" style="3" customWidth="1"/>
    <col min="4" max="4" width="30.42578125" style="4" customWidth="1"/>
    <col min="5" max="5" width="10.7109375" style="4" customWidth="1"/>
    <col min="6" max="9" width="9.140625" style="5" customWidth="1"/>
    <col min="10" max="16384" width="9.140625" style="5"/>
  </cols>
  <sheetData>
    <row r="1" spans="1:6" x14ac:dyDescent="0.2">
      <c r="A1" s="2" t="s">
        <v>974</v>
      </c>
    </row>
    <row r="2" spans="1:6" x14ac:dyDescent="0.2">
      <c r="B2" s="6" t="s">
        <v>1204</v>
      </c>
    </row>
    <row r="4" spans="1:6" x14ac:dyDescent="0.2">
      <c r="B4" s="6" t="s">
        <v>263</v>
      </c>
      <c r="E4" s="6"/>
      <c r="F4" s="6"/>
    </row>
    <row r="5" spans="1:6" x14ac:dyDescent="0.2">
      <c r="B5" s="7">
        <f>'Proj Info'!F6</f>
        <v>0</v>
      </c>
      <c r="D5" s="3"/>
      <c r="E5" s="3"/>
      <c r="F5" s="3"/>
    </row>
    <row r="6" spans="1:6" x14ac:dyDescent="0.2">
      <c r="B6" s="8" t="s">
        <v>1205</v>
      </c>
      <c r="D6" s="3"/>
      <c r="E6" s="3"/>
      <c r="F6" s="3"/>
    </row>
    <row r="7" spans="1:6" ht="189" customHeight="1" x14ac:dyDescent="0.2">
      <c r="B7" s="9" t="s">
        <v>1374</v>
      </c>
    </row>
    <row r="8" spans="1:6" x14ac:dyDescent="0.2">
      <c r="B8" s="10"/>
    </row>
    <row r="9" spans="1:6" x14ac:dyDescent="0.2">
      <c r="B9" s="8" t="s">
        <v>1206</v>
      </c>
    </row>
    <row r="10" spans="1:6" x14ac:dyDescent="0.2">
      <c r="D10" s="11" t="s">
        <v>1207</v>
      </c>
    </row>
    <row r="11" spans="1:6" x14ac:dyDescent="0.2">
      <c r="B11" s="8" t="s">
        <v>1376</v>
      </c>
      <c r="D11" s="4" t="s">
        <v>1209</v>
      </c>
    </row>
    <row r="12" spans="1:6" ht="25.5" x14ac:dyDescent="0.2">
      <c r="B12" s="34" t="s">
        <v>1380</v>
      </c>
      <c r="D12" s="13"/>
    </row>
    <row r="13" spans="1:6" ht="25.5" x14ac:dyDescent="0.2">
      <c r="B13" s="12" t="s">
        <v>1379</v>
      </c>
      <c r="C13" s="14"/>
      <c r="D13" s="4" t="s">
        <v>1210</v>
      </c>
    </row>
    <row r="14" spans="1:6" ht="27" customHeight="1" x14ac:dyDescent="0.2">
      <c r="B14" s="9" t="s">
        <v>1375</v>
      </c>
      <c r="C14" s="14"/>
      <c r="D14" s="15">
        <f>Financial!V104</f>
        <v>0</v>
      </c>
    </row>
    <row r="15" spans="1:6" x14ac:dyDescent="0.2">
      <c r="B15" s="16" t="s">
        <v>1012</v>
      </c>
    </row>
    <row r="16" spans="1:6" x14ac:dyDescent="0.2">
      <c r="B16" s="17"/>
    </row>
    <row r="17" spans="2:9" x14ac:dyDescent="0.2">
      <c r="B17" s="8" t="s">
        <v>1377</v>
      </c>
      <c r="H17" s="18"/>
      <c r="I17" s="4"/>
    </row>
    <row r="18" spans="2:9" ht="38.25" x14ac:dyDescent="0.2">
      <c r="B18" s="12" t="s">
        <v>1208</v>
      </c>
      <c r="D18" s="19"/>
    </row>
    <row r="19" spans="2:9" x14ac:dyDescent="0.2">
      <c r="B19" s="20"/>
    </row>
    <row r="20" spans="2:9" x14ac:dyDescent="0.2">
      <c r="B20" s="8" t="s">
        <v>1211</v>
      </c>
    </row>
    <row r="21" spans="2:9" x14ac:dyDescent="0.2">
      <c r="D21" s="11" t="s">
        <v>1207</v>
      </c>
    </row>
    <row r="22" spans="2:9" x14ac:dyDescent="0.2">
      <c r="B22" s="8" t="s">
        <v>928</v>
      </c>
      <c r="D22" s="19"/>
    </row>
    <row r="23" spans="2:9" ht="102" x14ac:dyDescent="0.2">
      <c r="B23" s="21" t="s">
        <v>1278</v>
      </c>
    </row>
    <row r="24" spans="2:9" x14ac:dyDescent="0.2">
      <c r="B24" s="20"/>
    </row>
    <row r="25" spans="2:9" x14ac:dyDescent="0.2">
      <c r="B25" s="8" t="s">
        <v>1212</v>
      </c>
      <c r="D25" s="19"/>
    </row>
    <row r="26" spans="2:9" ht="51" x14ac:dyDescent="0.2">
      <c r="B26" s="12" t="s">
        <v>1378</v>
      </c>
    </row>
    <row r="27" spans="2:9" x14ac:dyDescent="0.2">
      <c r="B27" s="22"/>
    </row>
    <row r="28" spans="2:9" x14ac:dyDescent="0.2">
      <c r="B28" s="8" t="s">
        <v>1213</v>
      </c>
      <c r="D28" s="19"/>
    </row>
    <row r="29" spans="2:9" ht="25.5" x14ac:dyDescent="0.2">
      <c r="B29" s="12" t="s">
        <v>1214</v>
      </c>
    </row>
    <row r="30" spans="2:9" x14ac:dyDescent="0.2">
      <c r="B30" s="20"/>
    </row>
    <row r="31" spans="2:9" x14ac:dyDescent="0.2">
      <c r="B31" s="8" t="s">
        <v>711</v>
      </c>
      <c r="D31" s="19"/>
    </row>
    <row r="32" spans="2:9" ht="25.5" x14ac:dyDescent="0.2">
      <c r="B32" s="12" t="s">
        <v>1215</v>
      </c>
    </row>
    <row r="33" spans="2:4" x14ac:dyDescent="0.2">
      <c r="B33" s="20"/>
    </row>
    <row r="34" spans="2:4" x14ac:dyDescent="0.2">
      <c r="B34" s="8" t="s">
        <v>1216</v>
      </c>
    </row>
    <row r="35" spans="2:4" x14ac:dyDescent="0.2">
      <c r="D35" s="11" t="s">
        <v>1207</v>
      </c>
    </row>
    <row r="36" spans="2:4" x14ac:dyDescent="0.2">
      <c r="B36" s="8" t="s">
        <v>609</v>
      </c>
      <c r="D36" s="19"/>
    </row>
    <row r="37" spans="2:4" ht="114.75" x14ac:dyDescent="0.2">
      <c r="B37" s="34" t="s">
        <v>1381</v>
      </c>
    </row>
    <row r="38" spans="2:4" x14ac:dyDescent="0.2">
      <c r="B38" s="20"/>
    </row>
    <row r="39" spans="2:4" x14ac:dyDescent="0.2">
      <c r="B39" s="8" t="s">
        <v>1217</v>
      </c>
      <c r="D39" s="19"/>
    </row>
    <row r="40" spans="2:4" ht="43.5" customHeight="1" x14ac:dyDescent="0.2">
      <c r="B40" s="12" t="s">
        <v>1218</v>
      </c>
    </row>
    <row r="41" spans="2:4" x14ac:dyDescent="0.2">
      <c r="B41" s="20"/>
    </row>
    <row r="42" spans="2:4" x14ac:dyDescent="0.2">
      <c r="B42" s="8" t="s">
        <v>1219</v>
      </c>
      <c r="D42" s="19"/>
    </row>
    <row r="43" spans="2:4" ht="76.5" x14ac:dyDescent="0.2">
      <c r="B43" s="12" t="s">
        <v>1382</v>
      </c>
    </row>
    <row r="44" spans="2:4" x14ac:dyDescent="0.2">
      <c r="B44" s="20"/>
      <c r="D44" s="11" t="s">
        <v>1273</v>
      </c>
    </row>
    <row r="45" spans="2:4" x14ac:dyDescent="0.2">
      <c r="B45" s="8" t="s">
        <v>1383</v>
      </c>
      <c r="D45" s="19"/>
    </row>
    <row r="46" spans="2:4" ht="51" x14ac:dyDescent="0.2">
      <c r="B46" s="35" t="s">
        <v>1384</v>
      </c>
    </row>
    <row r="47" spans="2:4" x14ac:dyDescent="0.2">
      <c r="B47" s="20"/>
    </row>
    <row r="48" spans="2:4" x14ac:dyDescent="0.2">
      <c r="B48" s="8" t="s">
        <v>1220</v>
      </c>
    </row>
    <row r="49" spans="2:4" x14ac:dyDescent="0.2">
      <c r="D49" s="11" t="s">
        <v>1207</v>
      </c>
    </row>
    <row r="50" spans="2:4" x14ac:dyDescent="0.2">
      <c r="B50" s="8" t="s">
        <v>1221</v>
      </c>
      <c r="D50" s="19"/>
    </row>
    <row r="51" spans="2:4" ht="159" customHeight="1" x14ac:dyDescent="0.2">
      <c r="B51" s="12" t="s">
        <v>1222</v>
      </c>
    </row>
    <row r="52" spans="2:4" x14ac:dyDescent="0.2">
      <c r="B52" s="20"/>
    </row>
    <row r="53" spans="2:4" x14ac:dyDescent="0.2">
      <c r="B53" s="8" t="s">
        <v>1223</v>
      </c>
      <c r="D53" s="19"/>
    </row>
    <row r="54" spans="2:4" ht="38.25" x14ac:dyDescent="0.2">
      <c r="B54" s="12" t="s">
        <v>1224</v>
      </c>
    </row>
    <row r="55" spans="2:4" x14ac:dyDescent="0.2">
      <c r="B55" s="20"/>
    </row>
    <row r="56" spans="2:4" x14ac:dyDescent="0.2">
      <c r="B56" s="8" t="s">
        <v>1226</v>
      </c>
    </row>
    <row r="57" spans="2:4" x14ac:dyDescent="0.2">
      <c r="B57" s="23" t="s">
        <v>1225</v>
      </c>
      <c r="D57" s="24"/>
    </row>
    <row r="58" spans="2:4" x14ac:dyDescent="0.2">
      <c r="B58" s="25" t="s">
        <v>602</v>
      </c>
      <c r="D58" s="24"/>
    </row>
    <row r="59" spans="2:4" x14ac:dyDescent="0.2">
      <c r="B59" s="25" t="s">
        <v>1115</v>
      </c>
      <c r="D59" s="26"/>
    </row>
    <row r="60" spans="2:4" x14ac:dyDescent="0.2">
      <c r="B60" s="25" t="s">
        <v>1229</v>
      </c>
      <c r="D60" s="27">
        <f>Financial!O93</f>
        <v>0</v>
      </c>
    </row>
    <row r="61" spans="2:4" x14ac:dyDescent="0.2">
      <c r="B61" s="25" t="s">
        <v>1228</v>
      </c>
      <c r="D61" s="27">
        <f>IFERROR(AVERAGE(D65:D70),0)</f>
        <v>0</v>
      </c>
    </row>
    <row r="62" spans="2:4" x14ac:dyDescent="0.2">
      <c r="B62" s="28" t="s">
        <v>1070</v>
      </c>
      <c r="D62" s="26"/>
    </row>
    <row r="63" spans="2:4" x14ac:dyDescent="0.2">
      <c r="B63" s="29"/>
      <c r="D63" s="30"/>
    </row>
    <row r="64" spans="2:4" x14ac:dyDescent="0.2">
      <c r="B64" s="31" t="s">
        <v>1227</v>
      </c>
      <c r="D64" s="32"/>
    </row>
    <row r="65" spans="2:4" x14ac:dyDescent="0.2">
      <c r="B65" s="23" t="s">
        <v>604</v>
      </c>
      <c r="D65" s="26"/>
    </row>
    <row r="66" spans="2:4" x14ac:dyDescent="0.2">
      <c r="B66" s="25" t="s">
        <v>605</v>
      </c>
      <c r="D66" s="26"/>
    </row>
    <row r="67" spans="2:4" x14ac:dyDescent="0.2">
      <c r="B67" s="25" t="s">
        <v>606</v>
      </c>
      <c r="D67" s="26"/>
    </row>
    <row r="68" spans="2:4" x14ac:dyDescent="0.2">
      <c r="B68" s="25" t="s">
        <v>607</v>
      </c>
      <c r="D68" s="26"/>
    </row>
    <row r="69" spans="2:4" x14ac:dyDescent="0.2">
      <c r="B69" s="25" t="s">
        <v>702</v>
      </c>
      <c r="D69" s="26"/>
    </row>
    <row r="70" spans="2:4" x14ac:dyDescent="0.2">
      <c r="B70" s="28" t="s">
        <v>633</v>
      </c>
      <c r="D70" s="26"/>
    </row>
    <row r="72" spans="2:4" x14ac:dyDescent="0.2">
      <c r="B72" s="33" t="s">
        <v>1259</v>
      </c>
      <c r="D72" s="26"/>
    </row>
  </sheetData>
  <sheetProtection algorithmName="SHA-512" hashValue="qm0/+2T9QLZ6xbiyZj1YbtQlEMuB6pEZOZtWgLeAvkG2ldaLXA2Hoy/bT5ln0bAjJu6Wx+6lQxHzfOlLu502Fg==" saltValue="fa+qK5l3ZA7OryWkbGXYvA==" spinCount="100000" sheet="1" objects="1" scenarios="1"/>
  <dataValidations count="12">
    <dataValidation type="list" allowBlank="1" showInputMessage="1" showErrorMessage="1" sqref="D18" xr:uid="{8D57A629-1E20-428F-92AC-9E177E63647E}">
      <formula1>"YES,NO"</formula1>
    </dataValidation>
    <dataValidation type="list" allowBlank="1" showInputMessage="1" showErrorMessage="1" sqref="D22" xr:uid="{45C27C81-2518-4787-A2AC-3AF32B6020D0}">
      <formula1>"Grocery Store,Medical Services,Grocery &amp; Medical,na"</formula1>
    </dataValidation>
    <dataValidation type="list" allowBlank="1" showInputMessage="1" showErrorMessage="1" sqref="D25" xr:uid="{5709CEAF-46EB-44DB-9D22-E8BA30E40D42}">
      <formula1>"Small Town, Tribal Designated, Small &amp; Tribal,na"</formula1>
    </dataValidation>
    <dataValidation type="list" allowBlank="1" showInputMessage="1" showErrorMessage="1" sqref="D28" xr:uid="{69E69EDA-C078-4555-9568-6EC907CDCA79}">
      <formula1>"Preservation,na"</formula1>
    </dataValidation>
    <dataValidation type="list" allowBlank="1" showInputMessage="1" showErrorMessage="1" sqref="D31" xr:uid="{5C52E58B-68A1-4949-B36E-0C2C38C19108}">
      <formula1>"Historic Preservation,na"</formula1>
    </dataValidation>
    <dataValidation type="list" allowBlank="1" showInputMessage="1" showErrorMessage="1" sqref="D36" xr:uid="{E7906A1D-000E-4896-ACEC-F4AF58066C5D}">
      <formula1>"Local Community Input,na"</formula1>
    </dataValidation>
    <dataValidation type="list" allowBlank="1" showInputMessage="1" showErrorMessage="1" sqref="D39" xr:uid="{E1624740-B4B0-4895-B15A-C931023608EF}">
      <formula1>"QCT &amp; Local Plan,na"</formula1>
    </dataValidation>
    <dataValidation type="list" allowBlank="1" showInputMessage="1" showErrorMessage="1" sqref="D42" xr:uid="{31E19525-B5B8-44F5-BCCC-6C0821FCB243}">
      <formula1>"Local Entity Participation,na"</formula1>
    </dataValidation>
    <dataValidation type="list" allowBlank="1" showInputMessage="1" showErrorMessage="1" sqref="D45" xr:uid="{5E269EAA-E722-49BA-960B-08457EC1704C}">
      <formula1>"Meets Requirements, DOES NOT MEET"</formula1>
    </dataValidation>
    <dataValidation type="list" allowBlank="1" showInputMessage="1" showErrorMessage="1" sqref="D50" xr:uid="{849E0EBD-F7EF-434E-9718-0B4973C280CD}">
      <formula1>"Family Project,na"</formula1>
    </dataValidation>
    <dataValidation type="list" allowBlank="1" showInputMessage="1" showErrorMessage="1" sqref="D53" xr:uid="{9DC54AE4-2CDC-49CC-94A1-831878F5FA44}">
      <formula1>"Elderly Project,na"</formula1>
    </dataValidation>
    <dataValidation type="list" allowBlank="1" showInputMessage="1" showErrorMessage="1" sqref="D72" xr:uid="{3898EC37-FD36-4259-9200-47798FBDC04A}">
      <formula1>"Tenant,Owner"</formula1>
    </dataValidation>
  </dataValidations>
  <pageMargins left="0.7" right="0.7" top="0.75" bottom="0.75" header="0.3" footer="0.3"/>
  <pageSetup scale="96" fitToHeight="9" orientation="landscape" r:id="rId1"/>
  <rowBreaks count="3" manualBreakCount="3">
    <brk id="19" min="1" max="3" man="1"/>
    <brk id="33" min="1" max="3" man="1"/>
    <brk id="47" min="1" max="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5C164-575D-45D8-88BE-4D7C36B86C6D}">
  <sheetPr>
    <tabColor theme="5" tint="0.79998168889431442"/>
  </sheetPr>
  <dimension ref="A1:G31"/>
  <sheetViews>
    <sheetView showGridLines="0" showZeros="0" view="pageBreakPreview" zoomScaleNormal="100" zoomScaleSheetLayoutView="100" workbookViewId="0">
      <selection activeCell="E8" sqref="E8:G8"/>
    </sheetView>
  </sheetViews>
  <sheetFormatPr defaultColWidth="9.140625" defaultRowHeight="13.5" customHeight="1" x14ac:dyDescent="0.2"/>
  <cols>
    <col min="1" max="1" width="3.7109375" style="489" customWidth="1"/>
    <col min="2" max="2" width="25.140625" style="489" customWidth="1"/>
    <col min="3" max="3" width="9.140625" style="489" customWidth="1"/>
    <col min="4" max="4" width="14.28515625" style="783" bestFit="1" customWidth="1"/>
    <col min="5" max="5" width="48.42578125" style="489" customWidth="1"/>
    <col min="6" max="6" width="20.85546875" style="489" customWidth="1"/>
    <col min="7" max="7" width="5.7109375" style="489" customWidth="1"/>
    <col min="8" max="12" width="9.140625" style="489" customWidth="1"/>
    <col min="13" max="16384" width="9.140625" style="489"/>
  </cols>
  <sheetData>
    <row r="1" spans="1:7" ht="13.5" customHeight="1" x14ac:dyDescent="0.2">
      <c r="A1" s="85" t="s">
        <v>974</v>
      </c>
    </row>
    <row r="2" spans="1:7" s="784" customFormat="1" ht="13.5" customHeight="1" x14ac:dyDescent="0.25">
      <c r="C2" s="1152" t="s">
        <v>908</v>
      </c>
      <c r="D2" s="1152"/>
      <c r="E2" s="1152"/>
    </row>
    <row r="3" spans="1:7" ht="13.5" customHeight="1" x14ac:dyDescent="0.2">
      <c r="B3" s="785" t="s">
        <v>263</v>
      </c>
      <c r="C3" s="786">
        <f>'Proj Info'!F6</f>
        <v>0</v>
      </c>
      <c r="E3" s="787"/>
    </row>
    <row r="4" spans="1:7" ht="13.5" customHeight="1" x14ac:dyDescent="0.2">
      <c r="B4" s="785"/>
      <c r="C4" s="786"/>
      <c r="E4" s="787"/>
    </row>
    <row r="5" spans="1:7" ht="13.5" customHeight="1" x14ac:dyDescent="0.2">
      <c r="B5" s="785"/>
      <c r="C5" s="786"/>
      <c r="D5" s="788" t="s">
        <v>888</v>
      </c>
      <c r="E5" s="787"/>
    </row>
    <row r="6" spans="1:7" ht="13.5" customHeight="1" x14ac:dyDescent="0.2">
      <c r="B6" s="787"/>
      <c r="D6" s="788" t="s">
        <v>691</v>
      </c>
      <c r="E6" s="787"/>
    </row>
    <row r="7" spans="1:7" ht="13.5" customHeight="1" x14ac:dyDescent="0.2">
      <c r="B7" s="789" t="s">
        <v>910</v>
      </c>
      <c r="C7" s="787" t="s">
        <v>889</v>
      </c>
      <c r="D7" s="787" t="s">
        <v>1113</v>
      </c>
      <c r="E7" s="787" t="s">
        <v>890</v>
      </c>
    </row>
    <row r="8" spans="1:7" ht="27" customHeight="1" x14ac:dyDescent="0.2">
      <c r="B8" s="489" t="s">
        <v>199</v>
      </c>
      <c r="C8" s="790"/>
      <c r="D8" s="791"/>
      <c r="E8" s="1153"/>
      <c r="F8" s="1153"/>
      <c r="G8" s="1153"/>
    </row>
    <row r="9" spans="1:7" ht="27" customHeight="1" x14ac:dyDescent="0.2">
      <c r="B9" s="489" t="s">
        <v>891</v>
      </c>
      <c r="C9" s="790"/>
      <c r="D9" s="791"/>
      <c r="E9" s="1154"/>
      <c r="F9" s="1154"/>
      <c r="G9" s="1154"/>
    </row>
    <row r="10" spans="1:7" ht="27" customHeight="1" x14ac:dyDescent="0.2">
      <c r="B10" s="489" t="s">
        <v>892</v>
      </c>
      <c r="C10" s="790"/>
      <c r="D10" s="791"/>
      <c r="E10" s="1154"/>
      <c r="F10" s="1154"/>
      <c r="G10" s="1154"/>
    </row>
    <row r="11" spans="1:7" ht="27" customHeight="1" x14ac:dyDescent="0.2">
      <c r="B11" s="489" t="s">
        <v>893</v>
      </c>
      <c r="C11" s="790"/>
      <c r="D11" s="791"/>
      <c r="E11" s="1154"/>
      <c r="F11" s="1154"/>
      <c r="G11" s="1154"/>
    </row>
    <row r="12" spans="1:7" ht="27" customHeight="1" x14ac:dyDescent="0.2">
      <c r="B12" s="489" t="s">
        <v>986</v>
      </c>
      <c r="C12" s="790"/>
      <c r="D12" s="791"/>
      <c r="E12" s="1154"/>
      <c r="F12" s="1154"/>
      <c r="G12" s="1154"/>
    </row>
    <row r="13" spans="1:7" ht="27" customHeight="1" x14ac:dyDescent="0.2">
      <c r="B13" s="489" t="s">
        <v>894</v>
      </c>
      <c r="C13" s="790"/>
      <c r="D13" s="791"/>
      <c r="E13" s="1154"/>
      <c r="F13" s="1154"/>
      <c r="G13" s="1154"/>
    </row>
    <row r="14" spans="1:7" ht="27" customHeight="1" x14ac:dyDescent="0.2">
      <c r="B14" s="489" t="s">
        <v>985</v>
      </c>
      <c r="C14" s="790"/>
      <c r="D14" s="791"/>
      <c r="E14" s="1154"/>
      <c r="F14" s="1154"/>
      <c r="G14" s="1154"/>
    </row>
    <row r="15" spans="1:7" ht="27" customHeight="1" x14ac:dyDescent="0.2">
      <c r="B15" s="489" t="s">
        <v>895</v>
      </c>
      <c r="C15" s="790"/>
      <c r="D15" s="791"/>
      <c r="E15" s="1154"/>
      <c r="F15" s="1154"/>
      <c r="G15" s="1154"/>
    </row>
    <row r="16" spans="1:7" ht="27" customHeight="1" x14ac:dyDescent="0.2">
      <c r="B16" s="489" t="s">
        <v>896</v>
      </c>
      <c r="C16" s="790"/>
      <c r="D16" s="791"/>
      <c r="E16" s="1154"/>
      <c r="F16" s="1154"/>
      <c r="G16" s="1154"/>
    </row>
    <row r="17" spans="2:7" ht="13.5" customHeight="1" x14ac:dyDescent="0.2">
      <c r="C17" s="792"/>
    </row>
    <row r="18" spans="2:7" ht="13.5" customHeight="1" x14ac:dyDescent="0.2">
      <c r="C18" s="792"/>
      <c r="D18" s="788" t="s">
        <v>888</v>
      </c>
    </row>
    <row r="19" spans="2:7" ht="13.5" customHeight="1" x14ac:dyDescent="0.2">
      <c r="C19" s="792"/>
      <c r="D19" s="788" t="s">
        <v>691</v>
      </c>
    </row>
    <row r="20" spans="2:7" ht="13.5" customHeight="1" x14ac:dyDescent="0.2">
      <c r="B20" s="789" t="s">
        <v>909</v>
      </c>
      <c r="C20" s="787" t="s">
        <v>889</v>
      </c>
      <c r="D20" s="787" t="s">
        <v>321</v>
      </c>
      <c r="E20" s="787" t="s">
        <v>890</v>
      </c>
      <c r="F20" s="792"/>
      <c r="G20" s="792"/>
    </row>
    <row r="21" spans="2:7" ht="27" customHeight="1" x14ac:dyDescent="0.2">
      <c r="B21" s="489" t="s">
        <v>897</v>
      </c>
      <c r="C21" s="790"/>
      <c r="D21" s="791"/>
      <c r="E21" s="1151"/>
      <c r="F21" s="1151"/>
      <c r="G21" s="1151"/>
    </row>
    <row r="22" spans="2:7" ht="27" customHeight="1" x14ac:dyDescent="0.2">
      <c r="B22" s="489" t="s">
        <v>898</v>
      </c>
      <c r="C22" s="790"/>
      <c r="D22" s="791"/>
      <c r="E22" s="1151"/>
      <c r="F22" s="1151"/>
      <c r="G22" s="1151"/>
    </row>
    <row r="23" spans="2:7" ht="27" customHeight="1" x14ac:dyDescent="0.2">
      <c r="B23" s="489" t="s">
        <v>899</v>
      </c>
      <c r="C23" s="790"/>
      <c r="D23" s="791"/>
      <c r="E23" s="1151"/>
      <c r="F23" s="1151"/>
      <c r="G23" s="1151"/>
    </row>
    <row r="24" spans="2:7" ht="27" customHeight="1" x14ac:dyDescent="0.2">
      <c r="B24" s="489" t="s">
        <v>900</v>
      </c>
      <c r="C24" s="790"/>
      <c r="D24" s="791"/>
      <c r="E24" s="1151"/>
      <c r="F24" s="1151"/>
      <c r="G24" s="1151"/>
    </row>
    <row r="25" spans="2:7" ht="27" customHeight="1" x14ac:dyDescent="0.2">
      <c r="B25" s="489" t="s">
        <v>901</v>
      </c>
      <c r="C25" s="790"/>
      <c r="D25" s="791"/>
      <c r="E25" s="1151"/>
      <c r="F25" s="1151"/>
      <c r="G25" s="1151"/>
    </row>
    <row r="26" spans="2:7" ht="27" customHeight="1" x14ac:dyDescent="0.2">
      <c r="B26" s="489" t="s">
        <v>902</v>
      </c>
      <c r="C26" s="790"/>
      <c r="D26" s="791"/>
      <c r="E26" s="1151"/>
      <c r="F26" s="1151"/>
      <c r="G26" s="1151"/>
    </row>
    <row r="27" spans="2:7" ht="27" customHeight="1" x14ac:dyDescent="0.2">
      <c r="B27" s="489" t="s">
        <v>903</v>
      </c>
      <c r="C27" s="790"/>
      <c r="D27" s="791"/>
      <c r="E27" s="1151"/>
      <c r="F27" s="1151"/>
      <c r="G27" s="1151"/>
    </row>
    <row r="28" spans="2:7" ht="27" customHeight="1" x14ac:dyDescent="0.2">
      <c r="B28" s="489" t="s">
        <v>904</v>
      </c>
      <c r="C28" s="790"/>
      <c r="D28" s="791"/>
      <c r="E28" s="1151"/>
      <c r="F28" s="1151"/>
      <c r="G28" s="1151"/>
    </row>
    <row r="29" spans="2:7" ht="27" customHeight="1" x14ac:dyDescent="0.2">
      <c r="B29" s="489" t="s">
        <v>905</v>
      </c>
      <c r="C29" s="790"/>
      <c r="D29" s="791"/>
      <c r="E29" s="1151"/>
      <c r="F29" s="1151"/>
      <c r="G29" s="1151"/>
    </row>
    <row r="30" spans="2:7" ht="27" customHeight="1" x14ac:dyDescent="0.2">
      <c r="B30" s="489" t="s">
        <v>1175</v>
      </c>
      <c r="C30" s="790"/>
      <c r="D30" s="791"/>
      <c r="E30" s="1151"/>
      <c r="F30" s="1151"/>
      <c r="G30" s="1151"/>
    </row>
    <row r="31" spans="2:7" ht="27" customHeight="1" x14ac:dyDescent="0.2">
      <c r="B31" s="793" t="s">
        <v>906</v>
      </c>
      <c r="C31" s="790"/>
      <c r="D31" s="791"/>
      <c r="E31" s="1151"/>
      <c r="F31" s="1151"/>
      <c r="G31" s="1151"/>
    </row>
  </sheetData>
  <sheetProtection algorithmName="SHA-512" hashValue="agrQWI2vgBVwLDzdFmS+smz4IwemBYRZUBs8NYN7YvrNrpXkMCQMVjPCvaD+N77PXjh7/CPP4KX/vW6axJPfWg==" saltValue="Yecebziw5haKUwR/SMrUjA==" spinCount="100000" sheet="1" selectLockedCells="1"/>
  <mergeCells count="21">
    <mergeCell ref="E22:G22"/>
    <mergeCell ref="C2:E2"/>
    <mergeCell ref="E8:G8"/>
    <mergeCell ref="E9:G9"/>
    <mergeCell ref="E10:G10"/>
    <mergeCell ref="E11:G11"/>
    <mergeCell ref="E12:G12"/>
    <mergeCell ref="E13:G13"/>
    <mergeCell ref="E14:G14"/>
    <mergeCell ref="E15:G15"/>
    <mergeCell ref="E16:G16"/>
    <mergeCell ref="E21:G21"/>
    <mergeCell ref="E29:G29"/>
    <mergeCell ref="E30:G30"/>
    <mergeCell ref="E31:G31"/>
    <mergeCell ref="E23:G23"/>
    <mergeCell ref="E24:G24"/>
    <mergeCell ref="E25:G25"/>
    <mergeCell ref="E26:G26"/>
    <mergeCell ref="E27:G27"/>
    <mergeCell ref="E28:G28"/>
  </mergeCells>
  <dataValidations count="1">
    <dataValidation type="list" allowBlank="1" showInputMessage="1" showErrorMessage="1" sqref="C8:C16 C21:C31" xr:uid="{0E622AAE-6A09-4FD3-9F16-1F5B3692B264}">
      <formula1>"Yes,No"</formula1>
    </dataValidation>
  </dataValidations>
  <pageMargins left="0.7" right="0.7" top="0.75" bottom="0.75" header="0.3" footer="0.3"/>
  <pageSetup scale="76" fitToWidth="8" fitToHeight="9" orientation="landscape" r:id="rId1"/>
  <headerFooter>
    <oddFooter xml:space="preserve">&amp;L
</oddFooter>
  </headerFooter>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8E42A-D0BA-454A-B6AC-2E8F623B7E1E}">
  <sheetPr>
    <tabColor theme="5" tint="0.79998168889431442"/>
    <pageSetUpPr fitToPage="1"/>
  </sheetPr>
  <dimension ref="A1:P58"/>
  <sheetViews>
    <sheetView showZeros="0" view="pageBreakPreview" zoomScaleNormal="100" zoomScaleSheetLayoutView="100" workbookViewId="0">
      <selection activeCell="E14" sqref="E14"/>
    </sheetView>
  </sheetViews>
  <sheetFormatPr defaultRowHeight="12.75" x14ac:dyDescent="0.2"/>
  <cols>
    <col min="1" max="2" width="2.7109375" style="2" customWidth="1"/>
    <col min="3" max="4" width="11.42578125" style="2" customWidth="1"/>
    <col min="5" max="5" width="128.5703125" style="2" customWidth="1"/>
    <col min="6" max="6" width="10.85546875" style="2" customWidth="1"/>
    <col min="7" max="7" width="11.42578125" style="2" customWidth="1"/>
    <col min="8" max="9" width="20" style="2" customWidth="1"/>
    <col min="10" max="10" width="2.7109375" style="2" customWidth="1"/>
    <col min="11" max="16384" width="9.140625" style="2"/>
  </cols>
  <sheetData>
    <row r="1" spans="1:16" s="36" customFormat="1" ht="13.5" customHeight="1" x14ac:dyDescent="0.2">
      <c r="A1" s="2" t="s">
        <v>974</v>
      </c>
    </row>
    <row r="2" spans="1:16" s="36" customFormat="1" ht="13.5" customHeight="1" x14ac:dyDescent="0.2">
      <c r="B2" s="37" t="s">
        <v>1469</v>
      </c>
      <c r="C2" s="38"/>
      <c r="D2" s="38"/>
      <c r="E2" s="74"/>
      <c r="F2" s="38"/>
      <c r="G2" s="38"/>
      <c r="H2" s="38"/>
      <c r="I2" s="38"/>
    </row>
    <row r="3" spans="1:16" s="36" customFormat="1" ht="13.5" customHeight="1" x14ac:dyDescent="0.2">
      <c r="D3" s="83" t="s">
        <v>263</v>
      </c>
      <c r="E3" s="84" cm="1">
        <f t="array" ref="E3:P3">'Proj Info'!F6:Q6</f>
        <v>0</v>
      </c>
      <c r="F3" s="36">
        <v>0</v>
      </c>
      <c r="G3" s="36">
        <v>0</v>
      </c>
      <c r="H3" s="36">
        <v>0</v>
      </c>
      <c r="I3" s="36">
        <v>0</v>
      </c>
      <c r="J3" s="36">
        <v>0</v>
      </c>
      <c r="K3" s="36">
        <v>0</v>
      </c>
      <c r="L3" s="36">
        <v>0</v>
      </c>
      <c r="M3" s="36">
        <v>0</v>
      </c>
      <c r="N3" s="36">
        <v>0</v>
      </c>
      <c r="O3" s="36">
        <v>0</v>
      </c>
      <c r="P3" s="36">
        <v>0</v>
      </c>
    </row>
    <row r="4" spans="1:16" x14ac:dyDescent="0.2">
      <c r="C4" s="53"/>
      <c r="D4" s="53"/>
      <c r="E4" s="54" t="s">
        <v>1385</v>
      </c>
      <c r="G4" s="53"/>
      <c r="H4" s="55" t="s">
        <v>1386</v>
      </c>
    </row>
    <row r="5" spans="1:16" x14ac:dyDescent="0.2">
      <c r="C5" s="56"/>
      <c r="D5" s="57"/>
      <c r="E5" s="58"/>
      <c r="F5" s="56"/>
      <c r="G5" s="57"/>
      <c r="H5" s="57"/>
      <c r="I5" s="58"/>
    </row>
    <row r="6" spans="1:16" x14ac:dyDescent="0.2">
      <c r="C6" s="59" t="s">
        <v>1387</v>
      </c>
      <c r="D6" s="59"/>
    </row>
    <row r="7" spans="1:16" ht="13.5" thickBot="1" x14ac:dyDescent="0.25">
      <c r="C7" s="39"/>
      <c r="D7" s="40"/>
      <c r="E7" s="40"/>
      <c r="F7" s="40"/>
      <c r="G7" s="40"/>
      <c r="H7" s="40"/>
      <c r="I7" s="41"/>
    </row>
    <row r="8" spans="1:16" ht="26.25" thickTop="1" x14ac:dyDescent="0.2">
      <c r="C8" s="60" t="s">
        <v>1388</v>
      </c>
      <c r="D8" s="61" t="s">
        <v>1389</v>
      </c>
      <c r="E8" s="62" t="s">
        <v>1390</v>
      </c>
      <c r="F8" s="69" t="s">
        <v>1391</v>
      </c>
      <c r="G8" s="63" t="s">
        <v>1389</v>
      </c>
      <c r="H8" s="71" t="s">
        <v>1392</v>
      </c>
      <c r="I8" s="72" t="s">
        <v>1392</v>
      </c>
    </row>
    <row r="9" spans="1:16" ht="13.5" thickBot="1" x14ac:dyDescent="0.25">
      <c r="C9" s="42"/>
      <c r="D9" s="43"/>
      <c r="E9" s="43"/>
      <c r="F9" s="43"/>
      <c r="G9" s="43"/>
      <c r="H9" s="43"/>
      <c r="I9" s="44"/>
    </row>
    <row r="10" spans="1:16" ht="40.5" customHeight="1" thickTop="1" thickBot="1" x14ac:dyDescent="0.25">
      <c r="C10" s="45" t="s">
        <v>1393</v>
      </c>
      <c r="D10" s="80"/>
      <c r="E10" s="46" t="s">
        <v>1394</v>
      </c>
      <c r="F10" s="81" t="s">
        <v>1395</v>
      </c>
      <c r="G10" s="80"/>
      <c r="H10" s="82" t="s">
        <v>331</v>
      </c>
      <c r="I10" s="81" t="s">
        <v>1396</v>
      </c>
    </row>
    <row r="11" spans="1:16" ht="40.5" customHeight="1" thickTop="1" thickBot="1" x14ac:dyDescent="0.25">
      <c r="C11" s="45" t="s">
        <v>1397</v>
      </c>
      <c r="D11" s="80"/>
      <c r="E11" s="47" t="s">
        <v>1398</v>
      </c>
      <c r="F11" s="81" t="s">
        <v>1395</v>
      </c>
      <c r="G11" s="80"/>
      <c r="H11" s="82" t="s">
        <v>331</v>
      </c>
      <c r="I11" s="81" t="s">
        <v>1396</v>
      </c>
    </row>
    <row r="12" spans="1:16" ht="40.5" customHeight="1" thickTop="1" thickBot="1" x14ac:dyDescent="0.25">
      <c r="C12" s="45" t="s">
        <v>1399</v>
      </c>
      <c r="D12" s="80"/>
      <c r="E12" s="47" t="s">
        <v>1400</v>
      </c>
      <c r="F12" s="81" t="s">
        <v>1395</v>
      </c>
      <c r="G12" s="80"/>
      <c r="H12" s="82" t="s">
        <v>331</v>
      </c>
      <c r="I12" s="81" t="s">
        <v>1396</v>
      </c>
    </row>
    <row r="13" spans="1:16" ht="40.5" customHeight="1" thickTop="1" thickBot="1" x14ac:dyDescent="0.25">
      <c r="C13" s="45" t="s">
        <v>1401</v>
      </c>
      <c r="D13" s="80"/>
      <c r="E13" s="46" t="s">
        <v>1402</v>
      </c>
      <c r="F13" s="81" t="s">
        <v>1395</v>
      </c>
      <c r="G13" s="80"/>
      <c r="H13" s="82" t="s">
        <v>331</v>
      </c>
      <c r="I13" s="81" t="s">
        <v>1396</v>
      </c>
    </row>
    <row r="14" spans="1:16" ht="40.5" customHeight="1" thickTop="1" thickBot="1" x14ac:dyDescent="0.25">
      <c r="C14" s="45" t="s">
        <v>1403</v>
      </c>
      <c r="D14" s="80"/>
      <c r="E14" s="68" t="s">
        <v>1470</v>
      </c>
      <c r="F14" s="81" t="s">
        <v>1395</v>
      </c>
      <c r="G14" s="80"/>
      <c r="H14" s="82" t="s">
        <v>331</v>
      </c>
      <c r="I14" s="81" t="s">
        <v>1396</v>
      </c>
    </row>
    <row r="15" spans="1:16" ht="40.5" customHeight="1" thickTop="1" thickBot="1" x14ac:dyDescent="0.25">
      <c r="C15" s="45" t="s">
        <v>1404</v>
      </c>
      <c r="D15" s="80"/>
      <c r="E15" s="46" t="s">
        <v>1405</v>
      </c>
      <c r="F15" s="81" t="s">
        <v>1395</v>
      </c>
      <c r="G15" s="80"/>
      <c r="H15" s="82" t="s">
        <v>331</v>
      </c>
      <c r="I15" s="81" t="s">
        <v>1396</v>
      </c>
    </row>
    <row r="16" spans="1:16" ht="40.5" customHeight="1" thickTop="1" thickBot="1" x14ac:dyDescent="0.25">
      <c r="C16" s="45" t="s">
        <v>1406</v>
      </c>
      <c r="D16" s="80"/>
      <c r="E16" s="47" t="s">
        <v>1407</v>
      </c>
      <c r="F16" s="81" t="s">
        <v>1395</v>
      </c>
      <c r="G16" s="80"/>
      <c r="H16" s="82" t="s">
        <v>331</v>
      </c>
      <c r="I16" s="81" t="s">
        <v>1396</v>
      </c>
    </row>
    <row r="17" spans="3:9" ht="40.5" customHeight="1" thickTop="1" thickBot="1" x14ac:dyDescent="0.25">
      <c r="C17" s="45" t="s">
        <v>1408</v>
      </c>
      <c r="D17" s="80"/>
      <c r="E17" s="47" t="s">
        <v>1409</v>
      </c>
      <c r="F17" s="81" t="s">
        <v>1395</v>
      </c>
      <c r="G17" s="80"/>
      <c r="H17" s="82" t="s">
        <v>331</v>
      </c>
      <c r="I17" s="81" t="s">
        <v>1396</v>
      </c>
    </row>
    <row r="18" spans="3:9" ht="40.5" customHeight="1" thickTop="1" thickBot="1" x14ac:dyDescent="0.25">
      <c r="C18" s="45" t="s">
        <v>1410</v>
      </c>
      <c r="D18" s="80"/>
      <c r="E18" s="46" t="s">
        <v>1411</v>
      </c>
      <c r="F18" s="81" t="s">
        <v>1395</v>
      </c>
      <c r="G18" s="80"/>
      <c r="H18" s="82" t="s">
        <v>331</v>
      </c>
      <c r="I18" s="81" t="s">
        <v>1396</v>
      </c>
    </row>
    <row r="19" spans="3:9" ht="40.5" customHeight="1" thickTop="1" thickBot="1" x14ac:dyDescent="0.25">
      <c r="C19" s="45" t="s">
        <v>1412</v>
      </c>
      <c r="D19" s="80"/>
      <c r="E19" s="46" t="s">
        <v>1413</v>
      </c>
      <c r="F19" s="81" t="s">
        <v>1395</v>
      </c>
      <c r="G19" s="80"/>
      <c r="H19" s="82" t="s">
        <v>331</v>
      </c>
      <c r="I19" s="81" t="s">
        <v>1396</v>
      </c>
    </row>
    <row r="20" spans="3:9" ht="40.5" customHeight="1" thickTop="1" thickBot="1" x14ac:dyDescent="0.25">
      <c r="C20" s="48" t="s">
        <v>1414</v>
      </c>
      <c r="D20" s="80"/>
      <c r="E20" s="47" t="s">
        <v>1415</v>
      </c>
      <c r="F20" s="81" t="s">
        <v>1395</v>
      </c>
      <c r="G20" s="80"/>
      <c r="H20" s="82" t="s">
        <v>331</v>
      </c>
      <c r="I20" s="81" t="s">
        <v>1396</v>
      </c>
    </row>
    <row r="21" spans="3:9" ht="40.5" customHeight="1" thickTop="1" thickBot="1" x14ac:dyDescent="0.25">
      <c r="C21" s="45" t="s">
        <v>1416</v>
      </c>
      <c r="D21" s="80"/>
      <c r="E21" s="47" t="s">
        <v>1417</v>
      </c>
      <c r="F21" s="81" t="s">
        <v>1395</v>
      </c>
      <c r="G21" s="80"/>
      <c r="H21" s="82" t="s">
        <v>331</v>
      </c>
      <c r="I21" s="81" t="s">
        <v>1396</v>
      </c>
    </row>
    <row r="22" spans="3:9" ht="40.5" customHeight="1" thickTop="1" thickBot="1" x14ac:dyDescent="0.25">
      <c r="C22" s="45" t="s">
        <v>1418</v>
      </c>
      <c r="D22" s="80"/>
      <c r="E22" s="46" t="s">
        <v>1419</v>
      </c>
      <c r="F22" s="81" t="s">
        <v>1395</v>
      </c>
      <c r="G22" s="80"/>
      <c r="H22" s="82" t="s">
        <v>331</v>
      </c>
      <c r="I22" s="81" t="s">
        <v>1396</v>
      </c>
    </row>
    <row r="23" spans="3:9" ht="40.5" customHeight="1" thickTop="1" thickBot="1" x14ac:dyDescent="0.25">
      <c r="C23" s="45" t="s">
        <v>1420</v>
      </c>
      <c r="D23" s="80"/>
      <c r="E23" s="47" t="s">
        <v>1421</v>
      </c>
      <c r="F23" s="81" t="s">
        <v>1395</v>
      </c>
      <c r="G23" s="80"/>
      <c r="H23" s="82" t="s">
        <v>331</v>
      </c>
      <c r="I23" s="81" t="s">
        <v>1396</v>
      </c>
    </row>
    <row r="24" spans="3:9" ht="40.5" customHeight="1" thickTop="1" thickBot="1" x14ac:dyDescent="0.25">
      <c r="C24" s="45" t="s">
        <v>1422</v>
      </c>
      <c r="D24" s="80"/>
      <c r="E24" s="46" t="s">
        <v>1423</v>
      </c>
      <c r="F24" s="81" t="s">
        <v>1395</v>
      </c>
      <c r="G24" s="80"/>
      <c r="H24" s="82" t="s">
        <v>331</v>
      </c>
      <c r="I24" s="81" t="s">
        <v>1396</v>
      </c>
    </row>
    <row r="25" spans="3:9" ht="40.5" customHeight="1" thickTop="1" thickBot="1" x14ac:dyDescent="0.25">
      <c r="C25" s="45" t="s">
        <v>1424</v>
      </c>
      <c r="D25" s="80"/>
      <c r="E25" s="47" t="s">
        <v>1425</v>
      </c>
      <c r="F25" s="81" t="s">
        <v>1395</v>
      </c>
      <c r="G25" s="80"/>
      <c r="H25" s="82" t="s">
        <v>331</v>
      </c>
      <c r="I25" s="81" t="s">
        <v>1396</v>
      </c>
    </row>
    <row r="26" spans="3:9" ht="40.5" customHeight="1" thickTop="1" thickBot="1" x14ac:dyDescent="0.25">
      <c r="C26" s="45" t="s">
        <v>1426</v>
      </c>
      <c r="D26" s="80"/>
      <c r="E26" s="47" t="s">
        <v>1427</v>
      </c>
      <c r="F26" s="81" t="s">
        <v>1395</v>
      </c>
      <c r="G26" s="80"/>
      <c r="H26" s="82" t="s">
        <v>331</v>
      </c>
      <c r="I26" s="81" t="s">
        <v>1396</v>
      </c>
    </row>
    <row r="27" spans="3:9" ht="40.5" customHeight="1" thickTop="1" thickBot="1" x14ac:dyDescent="0.25">
      <c r="C27" s="45" t="s">
        <v>1428</v>
      </c>
      <c r="D27" s="80"/>
      <c r="E27" s="46" t="s">
        <v>1429</v>
      </c>
      <c r="F27" s="81" t="s">
        <v>1395</v>
      </c>
      <c r="G27" s="80"/>
      <c r="H27" s="82" t="s">
        <v>331</v>
      </c>
      <c r="I27" s="81" t="s">
        <v>1396</v>
      </c>
    </row>
    <row r="28" spans="3:9" ht="40.5" customHeight="1" thickTop="1" thickBot="1" x14ac:dyDescent="0.25">
      <c r="C28" s="45" t="s">
        <v>1430</v>
      </c>
      <c r="D28" s="80"/>
      <c r="E28" s="47" t="s">
        <v>1431</v>
      </c>
      <c r="F28" s="81" t="s">
        <v>1395</v>
      </c>
      <c r="G28" s="80"/>
      <c r="H28" s="82" t="s">
        <v>331</v>
      </c>
      <c r="I28" s="81" t="s">
        <v>1396</v>
      </c>
    </row>
    <row r="29" spans="3:9" ht="40.5" customHeight="1" thickTop="1" thickBot="1" x14ac:dyDescent="0.25">
      <c r="C29" s="45" t="s">
        <v>1432</v>
      </c>
      <c r="D29" s="80"/>
      <c r="E29" s="47" t="s">
        <v>1433</v>
      </c>
      <c r="F29" s="81" t="s">
        <v>1395</v>
      </c>
      <c r="G29" s="80"/>
      <c r="H29" s="82" t="s">
        <v>331</v>
      </c>
      <c r="I29" s="81" t="s">
        <v>1396</v>
      </c>
    </row>
    <row r="30" spans="3:9" ht="40.5" customHeight="1" thickTop="1" thickBot="1" x14ac:dyDescent="0.25">
      <c r="C30" s="45" t="s">
        <v>1434</v>
      </c>
      <c r="D30" s="80"/>
      <c r="E30" s="47" t="s">
        <v>1435</v>
      </c>
      <c r="F30" s="81" t="s">
        <v>1395</v>
      </c>
      <c r="G30" s="80"/>
      <c r="H30" s="82" t="s">
        <v>331</v>
      </c>
      <c r="I30" s="81" t="s">
        <v>1396</v>
      </c>
    </row>
    <row r="31" spans="3:9" ht="40.5" customHeight="1" thickTop="1" thickBot="1" x14ac:dyDescent="0.25">
      <c r="C31" s="45" t="s">
        <v>1436</v>
      </c>
      <c r="D31" s="80"/>
      <c r="E31" s="47" t="s">
        <v>1437</v>
      </c>
      <c r="F31" s="81" t="s">
        <v>1395</v>
      </c>
      <c r="G31" s="80"/>
      <c r="H31" s="82" t="s">
        <v>331</v>
      </c>
      <c r="I31" s="81" t="s">
        <v>1396</v>
      </c>
    </row>
    <row r="32" spans="3:9" ht="40.5" customHeight="1" thickTop="1" thickBot="1" x14ac:dyDescent="0.25">
      <c r="C32" s="45" t="s">
        <v>1438</v>
      </c>
      <c r="D32" s="80"/>
      <c r="E32" s="46" t="s">
        <v>1439</v>
      </c>
      <c r="F32" s="81" t="s">
        <v>1395</v>
      </c>
      <c r="G32" s="80"/>
      <c r="H32" s="82" t="s">
        <v>331</v>
      </c>
      <c r="I32" s="81" t="s">
        <v>1396</v>
      </c>
    </row>
    <row r="33" spans="3:9" ht="40.5" customHeight="1" thickTop="1" thickBot="1" x14ac:dyDescent="0.25">
      <c r="C33" s="45" t="s">
        <v>1440</v>
      </c>
      <c r="D33" s="80"/>
      <c r="E33" s="46" t="s">
        <v>1441</v>
      </c>
      <c r="F33" s="81" t="s">
        <v>1395</v>
      </c>
      <c r="G33" s="80"/>
      <c r="H33" s="82" t="s">
        <v>331</v>
      </c>
      <c r="I33" s="81" t="s">
        <v>1396</v>
      </c>
    </row>
    <row r="34" spans="3:9" ht="40.5" customHeight="1" thickTop="1" thickBot="1" x14ac:dyDescent="0.25">
      <c r="C34" s="45" t="s">
        <v>1442</v>
      </c>
      <c r="D34" s="80"/>
      <c r="E34" s="47" t="s">
        <v>1443</v>
      </c>
      <c r="F34" s="81" t="s">
        <v>1395</v>
      </c>
      <c r="G34" s="80"/>
      <c r="H34" s="82" t="s">
        <v>331</v>
      </c>
      <c r="I34" s="81" t="s">
        <v>1396</v>
      </c>
    </row>
    <row r="35" spans="3:9" ht="40.5" customHeight="1" thickTop="1" thickBot="1" x14ac:dyDescent="0.25">
      <c r="C35" s="45" t="s">
        <v>1444</v>
      </c>
      <c r="D35" s="80"/>
      <c r="E35" s="47" t="s">
        <v>1445</v>
      </c>
      <c r="F35" s="81" t="s">
        <v>1395</v>
      </c>
      <c r="G35" s="80"/>
      <c r="H35" s="82" t="s">
        <v>331</v>
      </c>
      <c r="I35" s="81" t="s">
        <v>1396</v>
      </c>
    </row>
    <row r="36" spans="3:9" ht="40.5" customHeight="1" thickTop="1" thickBot="1" x14ac:dyDescent="0.25">
      <c r="C36" s="45" t="s">
        <v>1446</v>
      </c>
      <c r="D36" s="80"/>
      <c r="E36" s="46" t="s">
        <v>1447</v>
      </c>
      <c r="F36" s="81" t="s">
        <v>1395</v>
      </c>
      <c r="G36" s="80"/>
      <c r="H36" s="82" t="s">
        <v>331</v>
      </c>
      <c r="I36" s="81" t="s">
        <v>1396</v>
      </c>
    </row>
    <row r="37" spans="3:9" ht="40.5" customHeight="1" thickTop="1" thickBot="1" x14ac:dyDescent="0.25">
      <c r="C37" s="45" t="s">
        <v>1448</v>
      </c>
      <c r="D37" s="80"/>
      <c r="E37" s="47" t="s">
        <v>1449</v>
      </c>
      <c r="F37" s="81" t="s">
        <v>1395</v>
      </c>
      <c r="G37" s="80"/>
      <c r="H37" s="82" t="s">
        <v>331</v>
      </c>
      <c r="I37" s="81" t="s">
        <v>1396</v>
      </c>
    </row>
    <row r="38" spans="3:9" ht="40.5" customHeight="1" thickTop="1" thickBot="1" x14ac:dyDescent="0.25">
      <c r="C38" s="45" t="s">
        <v>1450</v>
      </c>
      <c r="D38" s="80"/>
      <c r="E38" s="46" t="s">
        <v>1451</v>
      </c>
      <c r="F38" s="81" t="s">
        <v>1395</v>
      </c>
      <c r="G38" s="80"/>
      <c r="H38" s="82" t="s">
        <v>331</v>
      </c>
      <c r="I38" s="81" t="s">
        <v>1396</v>
      </c>
    </row>
    <row r="39" spans="3:9" ht="40.5" customHeight="1" thickTop="1" x14ac:dyDescent="0.2">
      <c r="C39" s="45" t="s">
        <v>1452</v>
      </c>
      <c r="D39" s="80"/>
      <c r="E39" s="47" t="s">
        <v>1453</v>
      </c>
      <c r="F39" s="81" t="s">
        <v>1395</v>
      </c>
      <c r="G39" s="80"/>
      <c r="H39" s="82" t="s">
        <v>331</v>
      </c>
      <c r="I39" s="81" t="s">
        <v>1396</v>
      </c>
    </row>
    <row r="42" spans="3:9" x14ac:dyDescent="0.2">
      <c r="E42" s="54" t="s">
        <v>1454</v>
      </c>
      <c r="H42" s="55" t="s">
        <v>1386</v>
      </c>
    </row>
    <row r="43" spans="3:9" x14ac:dyDescent="0.2">
      <c r="C43" s="49"/>
      <c r="E43" s="64"/>
      <c r="F43" s="49"/>
      <c r="H43" s="73"/>
      <c r="I43" s="50"/>
    </row>
    <row r="44" spans="3:9" x14ac:dyDescent="0.2">
      <c r="C44" s="65" t="s">
        <v>1455</v>
      </c>
      <c r="D44" s="59"/>
    </row>
    <row r="45" spans="3:9" ht="13.5" thickBot="1" x14ac:dyDescent="0.25">
      <c r="C45" s="39"/>
      <c r="D45" s="40"/>
      <c r="E45" s="40"/>
      <c r="F45" s="75"/>
      <c r="G45" s="40"/>
      <c r="H45" s="75"/>
      <c r="I45" s="76"/>
    </row>
    <row r="46" spans="3:9" ht="26.25" thickTop="1" x14ac:dyDescent="0.2">
      <c r="C46" s="60" t="s">
        <v>1388</v>
      </c>
      <c r="D46" s="61" t="s">
        <v>1389</v>
      </c>
      <c r="E46" s="62" t="s">
        <v>1390</v>
      </c>
      <c r="F46" s="69" t="s">
        <v>1391</v>
      </c>
      <c r="G46" s="63" t="s">
        <v>1389</v>
      </c>
      <c r="H46" s="71" t="s">
        <v>1392</v>
      </c>
      <c r="I46" s="72" t="s">
        <v>1392</v>
      </c>
    </row>
    <row r="47" spans="3:9" ht="13.5" thickBot="1" x14ac:dyDescent="0.25">
      <c r="C47" s="77"/>
      <c r="D47" s="51"/>
      <c r="E47" s="78"/>
      <c r="F47" s="70"/>
      <c r="G47" s="51"/>
      <c r="H47" s="70"/>
      <c r="I47" s="79"/>
    </row>
    <row r="48" spans="3:9" ht="40.5" customHeight="1" thickTop="1" thickBot="1" x14ac:dyDescent="0.25">
      <c r="C48" s="45" t="s">
        <v>1456</v>
      </c>
      <c r="D48" s="80"/>
      <c r="E48" s="46" t="s">
        <v>1457</v>
      </c>
      <c r="F48" s="81" t="s">
        <v>1395</v>
      </c>
      <c r="G48" s="80"/>
      <c r="H48" s="82" t="s">
        <v>331</v>
      </c>
      <c r="I48" s="81" t="s">
        <v>1396</v>
      </c>
    </row>
    <row r="49" spans="3:10" ht="40.5" customHeight="1" thickTop="1" thickBot="1" x14ac:dyDescent="0.25">
      <c r="C49" s="45" t="s">
        <v>1458</v>
      </c>
      <c r="D49" s="80"/>
      <c r="E49" s="47" t="s">
        <v>1459</v>
      </c>
      <c r="F49" s="81" t="s">
        <v>1395</v>
      </c>
      <c r="G49" s="80"/>
      <c r="H49" s="82" t="s">
        <v>331</v>
      </c>
      <c r="I49" s="81" t="s">
        <v>1396</v>
      </c>
    </row>
    <row r="50" spans="3:10" ht="40.5" customHeight="1" thickTop="1" thickBot="1" x14ac:dyDescent="0.25">
      <c r="C50" s="45" t="s">
        <v>1460</v>
      </c>
      <c r="D50" s="80"/>
      <c r="E50" s="47" t="s">
        <v>1461</v>
      </c>
      <c r="F50" s="81" t="s">
        <v>1395</v>
      </c>
      <c r="G50" s="80"/>
      <c r="H50" s="82" t="s">
        <v>331</v>
      </c>
      <c r="I50" s="81" t="s">
        <v>1396</v>
      </c>
    </row>
    <row r="51" spans="3:10" ht="40.5" customHeight="1" thickTop="1" thickBot="1" x14ac:dyDescent="0.25">
      <c r="C51" s="45" t="s">
        <v>1462</v>
      </c>
      <c r="D51" s="80"/>
      <c r="E51" s="46" t="s">
        <v>1463</v>
      </c>
      <c r="F51" s="81" t="s">
        <v>1395</v>
      </c>
      <c r="G51" s="80"/>
      <c r="H51" s="82" t="s">
        <v>331</v>
      </c>
      <c r="I51" s="81" t="s">
        <v>1396</v>
      </c>
    </row>
    <row r="52" spans="3:10" ht="40.5" customHeight="1" thickTop="1" x14ac:dyDescent="0.2">
      <c r="C52" s="45" t="s">
        <v>1464</v>
      </c>
      <c r="D52" s="80"/>
      <c r="E52" s="47" t="s">
        <v>1465</v>
      </c>
      <c r="F52" s="81" t="s">
        <v>1395</v>
      </c>
      <c r="G52" s="80"/>
      <c r="H52" s="82" t="s">
        <v>331</v>
      </c>
      <c r="I52" s="81" t="s">
        <v>1396</v>
      </c>
    </row>
    <row r="54" spans="3:10" ht="30" customHeight="1" thickBot="1" x14ac:dyDescent="0.25">
      <c r="F54" s="52" t="s">
        <v>1466</v>
      </c>
      <c r="H54" s="66"/>
      <c r="I54" s="66"/>
      <c r="J54" s="67"/>
    </row>
    <row r="55" spans="3:10" ht="21" customHeight="1" thickBot="1" x14ac:dyDescent="0.25">
      <c r="G55" s="52" t="s">
        <v>1467</v>
      </c>
      <c r="H55" s="66"/>
      <c r="I55" s="66"/>
    </row>
    <row r="57" spans="3:10" ht="33" customHeight="1" thickBot="1" x14ac:dyDescent="0.25">
      <c r="F57" s="52" t="s">
        <v>1468</v>
      </c>
      <c r="H57" s="66"/>
      <c r="I57" s="66"/>
      <c r="J57" s="67"/>
    </row>
    <row r="58" spans="3:10" ht="21" customHeight="1" thickBot="1" x14ac:dyDescent="0.25">
      <c r="G58" s="52" t="s">
        <v>1467</v>
      </c>
      <c r="H58" s="66"/>
      <c r="I58" s="66"/>
    </row>
  </sheetData>
  <sheetProtection algorithmName="SHA-512" hashValue="FHU+/FAYU1+XE6erKGER8XZQGgy+lS4bKd8kAM4w6VjmigN57DOLjMp0HZqEhdAKeUFOlayDTBBIQkJB5sIWYA==" saltValue="r0wWctJ/hWGpKVag6FIh5w==" spinCount="100000" sheet="1" objects="1" scenarios="1"/>
  <pageMargins left="0.7" right="0.7" top="0.75" bottom="0.75" header="0.3" footer="0.3"/>
  <pageSetup scale="57" fitToHeight="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7961" r:id="rId4" name="Check Box 73">
              <controlPr defaultSize="0" autoFill="0" autoLine="0" autoPict="0">
                <anchor moveWithCells="1">
                  <from>
                    <xdr:col>3</xdr:col>
                    <xdr:colOff>266700</xdr:colOff>
                    <xdr:row>9</xdr:row>
                    <xdr:rowOff>133350</xdr:rowOff>
                  </from>
                  <to>
                    <xdr:col>3</xdr:col>
                    <xdr:colOff>542925</xdr:colOff>
                    <xdr:row>9</xdr:row>
                    <xdr:rowOff>381000</xdr:rowOff>
                  </to>
                </anchor>
              </controlPr>
            </control>
          </mc:Choice>
        </mc:AlternateContent>
        <mc:AlternateContent xmlns:mc="http://schemas.openxmlformats.org/markup-compatibility/2006">
          <mc:Choice Requires="x14">
            <control shapeId="37966" r:id="rId5" name="Check Box 78">
              <controlPr defaultSize="0" autoFill="0" autoLine="0" autoPict="0">
                <anchor moveWithCells="1">
                  <from>
                    <xdr:col>6</xdr:col>
                    <xdr:colOff>266700</xdr:colOff>
                    <xdr:row>9</xdr:row>
                    <xdr:rowOff>133350</xdr:rowOff>
                  </from>
                  <to>
                    <xdr:col>6</xdr:col>
                    <xdr:colOff>542925</xdr:colOff>
                    <xdr:row>9</xdr:row>
                    <xdr:rowOff>381000</xdr:rowOff>
                  </to>
                </anchor>
              </controlPr>
            </control>
          </mc:Choice>
        </mc:AlternateContent>
        <mc:AlternateContent xmlns:mc="http://schemas.openxmlformats.org/markup-compatibility/2006">
          <mc:Choice Requires="x14">
            <control shapeId="37967" r:id="rId6" name="Check Box 79">
              <controlPr defaultSize="0" autoFill="0" autoLine="0" autoPict="0">
                <anchor moveWithCells="1">
                  <from>
                    <xdr:col>6</xdr:col>
                    <xdr:colOff>266700</xdr:colOff>
                    <xdr:row>10</xdr:row>
                    <xdr:rowOff>133350</xdr:rowOff>
                  </from>
                  <to>
                    <xdr:col>6</xdr:col>
                    <xdr:colOff>542925</xdr:colOff>
                    <xdr:row>10</xdr:row>
                    <xdr:rowOff>381000</xdr:rowOff>
                  </to>
                </anchor>
              </controlPr>
            </control>
          </mc:Choice>
        </mc:AlternateContent>
        <mc:AlternateContent xmlns:mc="http://schemas.openxmlformats.org/markup-compatibility/2006">
          <mc:Choice Requires="x14">
            <control shapeId="37968" r:id="rId7" name="Check Box 80">
              <controlPr defaultSize="0" autoFill="0" autoLine="0" autoPict="0">
                <anchor moveWithCells="1">
                  <from>
                    <xdr:col>6</xdr:col>
                    <xdr:colOff>266700</xdr:colOff>
                    <xdr:row>11</xdr:row>
                    <xdr:rowOff>133350</xdr:rowOff>
                  </from>
                  <to>
                    <xdr:col>6</xdr:col>
                    <xdr:colOff>542925</xdr:colOff>
                    <xdr:row>11</xdr:row>
                    <xdr:rowOff>381000</xdr:rowOff>
                  </to>
                </anchor>
              </controlPr>
            </control>
          </mc:Choice>
        </mc:AlternateContent>
        <mc:AlternateContent xmlns:mc="http://schemas.openxmlformats.org/markup-compatibility/2006">
          <mc:Choice Requires="x14">
            <control shapeId="37969" r:id="rId8" name="Check Box 81">
              <controlPr defaultSize="0" autoFill="0" autoLine="0" autoPict="0">
                <anchor moveWithCells="1">
                  <from>
                    <xdr:col>6</xdr:col>
                    <xdr:colOff>266700</xdr:colOff>
                    <xdr:row>12</xdr:row>
                    <xdr:rowOff>133350</xdr:rowOff>
                  </from>
                  <to>
                    <xdr:col>6</xdr:col>
                    <xdr:colOff>542925</xdr:colOff>
                    <xdr:row>12</xdr:row>
                    <xdr:rowOff>381000</xdr:rowOff>
                  </to>
                </anchor>
              </controlPr>
            </control>
          </mc:Choice>
        </mc:AlternateContent>
        <mc:AlternateContent xmlns:mc="http://schemas.openxmlformats.org/markup-compatibility/2006">
          <mc:Choice Requires="x14">
            <control shapeId="37970" r:id="rId9" name="Check Box 82">
              <controlPr defaultSize="0" autoFill="0" autoLine="0" autoPict="0">
                <anchor moveWithCells="1">
                  <from>
                    <xdr:col>6</xdr:col>
                    <xdr:colOff>266700</xdr:colOff>
                    <xdr:row>13</xdr:row>
                    <xdr:rowOff>133350</xdr:rowOff>
                  </from>
                  <to>
                    <xdr:col>6</xdr:col>
                    <xdr:colOff>542925</xdr:colOff>
                    <xdr:row>13</xdr:row>
                    <xdr:rowOff>381000</xdr:rowOff>
                  </to>
                </anchor>
              </controlPr>
            </control>
          </mc:Choice>
        </mc:AlternateContent>
        <mc:AlternateContent xmlns:mc="http://schemas.openxmlformats.org/markup-compatibility/2006">
          <mc:Choice Requires="x14">
            <control shapeId="37971" r:id="rId10" name="Check Box 83">
              <controlPr defaultSize="0" autoFill="0" autoLine="0" autoPict="0">
                <anchor moveWithCells="1">
                  <from>
                    <xdr:col>6</xdr:col>
                    <xdr:colOff>266700</xdr:colOff>
                    <xdr:row>14</xdr:row>
                    <xdr:rowOff>133350</xdr:rowOff>
                  </from>
                  <to>
                    <xdr:col>6</xdr:col>
                    <xdr:colOff>542925</xdr:colOff>
                    <xdr:row>14</xdr:row>
                    <xdr:rowOff>381000</xdr:rowOff>
                  </to>
                </anchor>
              </controlPr>
            </control>
          </mc:Choice>
        </mc:AlternateContent>
        <mc:AlternateContent xmlns:mc="http://schemas.openxmlformats.org/markup-compatibility/2006">
          <mc:Choice Requires="x14">
            <control shapeId="37972" r:id="rId11" name="Check Box 84">
              <controlPr defaultSize="0" autoFill="0" autoLine="0" autoPict="0">
                <anchor moveWithCells="1">
                  <from>
                    <xdr:col>6</xdr:col>
                    <xdr:colOff>266700</xdr:colOff>
                    <xdr:row>15</xdr:row>
                    <xdr:rowOff>133350</xdr:rowOff>
                  </from>
                  <to>
                    <xdr:col>6</xdr:col>
                    <xdr:colOff>542925</xdr:colOff>
                    <xdr:row>15</xdr:row>
                    <xdr:rowOff>381000</xdr:rowOff>
                  </to>
                </anchor>
              </controlPr>
            </control>
          </mc:Choice>
        </mc:AlternateContent>
        <mc:AlternateContent xmlns:mc="http://schemas.openxmlformats.org/markup-compatibility/2006">
          <mc:Choice Requires="x14">
            <control shapeId="37973" r:id="rId12" name="Check Box 85">
              <controlPr defaultSize="0" autoFill="0" autoLine="0" autoPict="0">
                <anchor moveWithCells="1">
                  <from>
                    <xdr:col>6</xdr:col>
                    <xdr:colOff>266700</xdr:colOff>
                    <xdr:row>16</xdr:row>
                    <xdr:rowOff>133350</xdr:rowOff>
                  </from>
                  <to>
                    <xdr:col>6</xdr:col>
                    <xdr:colOff>542925</xdr:colOff>
                    <xdr:row>16</xdr:row>
                    <xdr:rowOff>381000</xdr:rowOff>
                  </to>
                </anchor>
              </controlPr>
            </control>
          </mc:Choice>
        </mc:AlternateContent>
        <mc:AlternateContent xmlns:mc="http://schemas.openxmlformats.org/markup-compatibility/2006">
          <mc:Choice Requires="x14">
            <control shapeId="37974" r:id="rId13" name="Check Box 86">
              <controlPr defaultSize="0" autoFill="0" autoLine="0" autoPict="0">
                <anchor moveWithCells="1">
                  <from>
                    <xdr:col>6</xdr:col>
                    <xdr:colOff>266700</xdr:colOff>
                    <xdr:row>17</xdr:row>
                    <xdr:rowOff>133350</xdr:rowOff>
                  </from>
                  <to>
                    <xdr:col>6</xdr:col>
                    <xdr:colOff>542925</xdr:colOff>
                    <xdr:row>17</xdr:row>
                    <xdr:rowOff>381000</xdr:rowOff>
                  </to>
                </anchor>
              </controlPr>
            </control>
          </mc:Choice>
        </mc:AlternateContent>
        <mc:AlternateContent xmlns:mc="http://schemas.openxmlformats.org/markup-compatibility/2006">
          <mc:Choice Requires="x14">
            <control shapeId="37975" r:id="rId14" name="Check Box 87">
              <controlPr defaultSize="0" autoFill="0" autoLine="0" autoPict="0">
                <anchor moveWithCells="1">
                  <from>
                    <xdr:col>6</xdr:col>
                    <xdr:colOff>266700</xdr:colOff>
                    <xdr:row>18</xdr:row>
                    <xdr:rowOff>133350</xdr:rowOff>
                  </from>
                  <to>
                    <xdr:col>6</xdr:col>
                    <xdr:colOff>542925</xdr:colOff>
                    <xdr:row>18</xdr:row>
                    <xdr:rowOff>381000</xdr:rowOff>
                  </to>
                </anchor>
              </controlPr>
            </control>
          </mc:Choice>
        </mc:AlternateContent>
        <mc:AlternateContent xmlns:mc="http://schemas.openxmlformats.org/markup-compatibility/2006">
          <mc:Choice Requires="x14">
            <control shapeId="37976" r:id="rId15" name="Check Box 88">
              <controlPr defaultSize="0" autoFill="0" autoLine="0" autoPict="0">
                <anchor moveWithCells="1">
                  <from>
                    <xdr:col>6</xdr:col>
                    <xdr:colOff>266700</xdr:colOff>
                    <xdr:row>19</xdr:row>
                    <xdr:rowOff>133350</xdr:rowOff>
                  </from>
                  <to>
                    <xdr:col>6</xdr:col>
                    <xdr:colOff>542925</xdr:colOff>
                    <xdr:row>19</xdr:row>
                    <xdr:rowOff>381000</xdr:rowOff>
                  </to>
                </anchor>
              </controlPr>
            </control>
          </mc:Choice>
        </mc:AlternateContent>
        <mc:AlternateContent xmlns:mc="http://schemas.openxmlformats.org/markup-compatibility/2006">
          <mc:Choice Requires="x14">
            <control shapeId="37977" r:id="rId16" name="Check Box 89">
              <controlPr defaultSize="0" autoFill="0" autoLine="0" autoPict="0">
                <anchor moveWithCells="1">
                  <from>
                    <xdr:col>6</xdr:col>
                    <xdr:colOff>266700</xdr:colOff>
                    <xdr:row>20</xdr:row>
                    <xdr:rowOff>133350</xdr:rowOff>
                  </from>
                  <to>
                    <xdr:col>6</xdr:col>
                    <xdr:colOff>542925</xdr:colOff>
                    <xdr:row>20</xdr:row>
                    <xdr:rowOff>381000</xdr:rowOff>
                  </to>
                </anchor>
              </controlPr>
            </control>
          </mc:Choice>
        </mc:AlternateContent>
        <mc:AlternateContent xmlns:mc="http://schemas.openxmlformats.org/markup-compatibility/2006">
          <mc:Choice Requires="x14">
            <control shapeId="37978" r:id="rId17" name="Check Box 90">
              <controlPr defaultSize="0" autoFill="0" autoLine="0" autoPict="0">
                <anchor moveWithCells="1">
                  <from>
                    <xdr:col>6</xdr:col>
                    <xdr:colOff>266700</xdr:colOff>
                    <xdr:row>21</xdr:row>
                    <xdr:rowOff>133350</xdr:rowOff>
                  </from>
                  <to>
                    <xdr:col>6</xdr:col>
                    <xdr:colOff>542925</xdr:colOff>
                    <xdr:row>21</xdr:row>
                    <xdr:rowOff>381000</xdr:rowOff>
                  </to>
                </anchor>
              </controlPr>
            </control>
          </mc:Choice>
        </mc:AlternateContent>
        <mc:AlternateContent xmlns:mc="http://schemas.openxmlformats.org/markup-compatibility/2006">
          <mc:Choice Requires="x14">
            <control shapeId="37979" r:id="rId18" name="Check Box 91">
              <controlPr defaultSize="0" autoFill="0" autoLine="0" autoPict="0">
                <anchor moveWithCells="1">
                  <from>
                    <xdr:col>6</xdr:col>
                    <xdr:colOff>266700</xdr:colOff>
                    <xdr:row>22</xdr:row>
                    <xdr:rowOff>133350</xdr:rowOff>
                  </from>
                  <to>
                    <xdr:col>6</xdr:col>
                    <xdr:colOff>542925</xdr:colOff>
                    <xdr:row>22</xdr:row>
                    <xdr:rowOff>381000</xdr:rowOff>
                  </to>
                </anchor>
              </controlPr>
            </control>
          </mc:Choice>
        </mc:AlternateContent>
        <mc:AlternateContent xmlns:mc="http://schemas.openxmlformats.org/markup-compatibility/2006">
          <mc:Choice Requires="x14">
            <control shapeId="37980" r:id="rId19" name="Check Box 92">
              <controlPr defaultSize="0" autoFill="0" autoLine="0" autoPict="0">
                <anchor moveWithCells="1">
                  <from>
                    <xdr:col>6</xdr:col>
                    <xdr:colOff>266700</xdr:colOff>
                    <xdr:row>23</xdr:row>
                    <xdr:rowOff>133350</xdr:rowOff>
                  </from>
                  <to>
                    <xdr:col>6</xdr:col>
                    <xdr:colOff>542925</xdr:colOff>
                    <xdr:row>23</xdr:row>
                    <xdr:rowOff>381000</xdr:rowOff>
                  </to>
                </anchor>
              </controlPr>
            </control>
          </mc:Choice>
        </mc:AlternateContent>
        <mc:AlternateContent xmlns:mc="http://schemas.openxmlformats.org/markup-compatibility/2006">
          <mc:Choice Requires="x14">
            <control shapeId="37981" r:id="rId20" name="Check Box 93">
              <controlPr defaultSize="0" autoFill="0" autoLine="0" autoPict="0">
                <anchor moveWithCells="1">
                  <from>
                    <xdr:col>6</xdr:col>
                    <xdr:colOff>266700</xdr:colOff>
                    <xdr:row>24</xdr:row>
                    <xdr:rowOff>133350</xdr:rowOff>
                  </from>
                  <to>
                    <xdr:col>6</xdr:col>
                    <xdr:colOff>542925</xdr:colOff>
                    <xdr:row>24</xdr:row>
                    <xdr:rowOff>381000</xdr:rowOff>
                  </to>
                </anchor>
              </controlPr>
            </control>
          </mc:Choice>
        </mc:AlternateContent>
        <mc:AlternateContent xmlns:mc="http://schemas.openxmlformats.org/markup-compatibility/2006">
          <mc:Choice Requires="x14">
            <control shapeId="37982" r:id="rId21" name="Check Box 94">
              <controlPr defaultSize="0" autoFill="0" autoLine="0" autoPict="0">
                <anchor moveWithCells="1">
                  <from>
                    <xdr:col>6</xdr:col>
                    <xdr:colOff>266700</xdr:colOff>
                    <xdr:row>25</xdr:row>
                    <xdr:rowOff>133350</xdr:rowOff>
                  </from>
                  <to>
                    <xdr:col>6</xdr:col>
                    <xdr:colOff>542925</xdr:colOff>
                    <xdr:row>25</xdr:row>
                    <xdr:rowOff>381000</xdr:rowOff>
                  </to>
                </anchor>
              </controlPr>
            </control>
          </mc:Choice>
        </mc:AlternateContent>
        <mc:AlternateContent xmlns:mc="http://schemas.openxmlformats.org/markup-compatibility/2006">
          <mc:Choice Requires="x14">
            <control shapeId="37983" r:id="rId22" name="Check Box 95">
              <controlPr defaultSize="0" autoFill="0" autoLine="0" autoPict="0">
                <anchor moveWithCells="1">
                  <from>
                    <xdr:col>6</xdr:col>
                    <xdr:colOff>266700</xdr:colOff>
                    <xdr:row>26</xdr:row>
                    <xdr:rowOff>133350</xdr:rowOff>
                  </from>
                  <to>
                    <xdr:col>6</xdr:col>
                    <xdr:colOff>542925</xdr:colOff>
                    <xdr:row>26</xdr:row>
                    <xdr:rowOff>381000</xdr:rowOff>
                  </to>
                </anchor>
              </controlPr>
            </control>
          </mc:Choice>
        </mc:AlternateContent>
        <mc:AlternateContent xmlns:mc="http://schemas.openxmlformats.org/markup-compatibility/2006">
          <mc:Choice Requires="x14">
            <control shapeId="37984" r:id="rId23" name="Check Box 96">
              <controlPr defaultSize="0" autoFill="0" autoLine="0" autoPict="0">
                <anchor moveWithCells="1">
                  <from>
                    <xdr:col>6</xdr:col>
                    <xdr:colOff>266700</xdr:colOff>
                    <xdr:row>27</xdr:row>
                    <xdr:rowOff>133350</xdr:rowOff>
                  </from>
                  <to>
                    <xdr:col>6</xdr:col>
                    <xdr:colOff>542925</xdr:colOff>
                    <xdr:row>27</xdr:row>
                    <xdr:rowOff>381000</xdr:rowOff>
                  </to>
                </anchor>
              </controlPr>
            </control>
          </mc:Choice>
        </mc:AlternateContent>
        <mc:AlternateContent xmlns:mc="http://schemas.openxmlformats.org/markup-compatibility/2006">
          <mc:Choice Requires="x14">
            <control shapeId="37985" r:id="rId24" name="Check Box 97">
              <controlPr defaultSize="0" autoFill="0" autoLine="0" autoPict="0">
                <anchor moveWithCells="1">
                  <from>
                    <xdr:col>6</xdr:col>
                    <xdr:colOff>266700</xdr:colOff>
                    <xdr:row>28</xdr:row>
                    <xdr:rowOff>133350</xdr:rowOff>
                  </from>
                  <to>
                    <xdr:col>6</xdr:col>
                    <xdr:colOff>542925</xdr:colOff>
                    <xdr:row>28</xdr:row>
                    <xdr:rowOff>381000</xdr:rowOff>
                  </to>
                </anchor>
              </controlPr>
            </control>
          </mc:Choice>
        </mc:AlternateContent>
        <mc:AlternateContent xmlns:mc="http://schemas.openxmlformats.org/markup-compatibility/2006">
          <mc:Choice Requires="x14">
            <control shapeId="37986" r:id="rId25" name="Check Box 98">
              <controlPr defaultSize="0" autoFill="0" autoLine="0" autoPict="0">
                <anchor moveWithCells="1">
                  <from>
                    <xdr:col>6</xdr:col>
                    <xdr:colOff>266700</xdr:colOff>
                    <xdr:row>29</xdr:row>
                    <xdr:rowOff>133350</xdr:rowOff>
                  </from>
                  <to>
                    <xdr:col>6</xdr:col>
                    <xdr:colOff>542925</xdr:colOff>
                    <xdr:row>29</xdr:row>
                    <xdr:rowOff>381000</xdr:rowOff>
                  </to>
                </anchor>
              </controlPr>
            </control>
          </mc:Choice>
        </mc:AlternateContent>
        <mc:AlternateContent xmlns:mc="http://schemas.openxmlformats.org/markup-compatibility/2006">
          <mc:Choice Requires="x14">
            <control shapeId="37987" r:id="rId26" name="Check Box 99">
              <controlPr defaultSize="0" autoFill="0" autoLine="0" autoPict="0">
                <anchor moveWithCells="1">
                  <from>
                    <xdr:col>6</xdr:col>
                    <xdr:colOff>266700</xdr:colOff>
                    <xdr:row>30</xdr:row>
                    <xdr:rowOff>133350</xdr:rowOff>
                  </from>
                  <to>
                    <xdr:col>6</xdr:col>
                    <xdr:colOff>542925</xdr:colOff>
                    <xdr:row>30</xdr:row>
                    <xdr:rowOff>381000</xdr:rowOff>
                  </to>
                </anchor>
              </controlPr>
            </control>
          </mc:Choice>
        </mc:AlternateContent>
        <mc:AlternateContent xmlns:mc="http://schemas.openxmlformats.org/markup-compatibility/2006">
          <mc:Choice Requires="x14">
            <control shapeId="37988" r:id="rId27" name="Check Box 100">
              <controlPr defaultSize="0" autoFill="0" autoLine="0" autoPict="0">
                <anchor moveWithCells="1">
                  <from>
                    <xdr:col>6</xdr:col>
                    <xdr:colOff>266700</xdr:colOff>
                    <xdr:row>31</xdr:row>
                    <xdr:rowOff>133350</xdr:rowOff>
                  </from>
                  <to>
                    <xdr:col>6</xdr:col>
                    <xdr:colOff>542925</xdr:colOff>
                    <xdr:row>31</xdr:row>
                    <xdr:rowOff>381000</xdr:rowOff>
                  </to>
                </anchor>
              </controlPr>
            </control>
          </mc:Choice>
        </mc:AlternateContent>
        <mc:AlternateContent xmlns:mc="http://schemas.openxmlformats.org/markup-compatibility/2006">
          <mc:Choice Requires="x14">
            <control shapeId="37989" r:id="rId28" name="Check Box 101">
              <controlPr defaultSize="0" autoFill="0" autoLine="0" autoPict="0">
                <anchor moveWithCells="1">
                  <from>
                    <xdr:col>6</xdr:col>
                    <xdr:colOff>266700</xdr:colOff>
                    <xdr:row>32</xdr:row>
                    <xdr:rowOff>133350</xdr:rowOff>
                  </from>
                  <to>
                    <xdr:col>6</xdr:col>
                    <xdr:colOff>542925</xdr:colOff>
                    <xdr:row>32</xdr:row>
                    <xdr:rowOff>381000</xdr:rowOff>
                  </to>
                </anchor>
              </controlPr>
            </control>
          </mc:Choice>
        </mc:AlternateContent>
        <mc:AlternateContent xmlns:mc="http://schemas.openxmlformats.org/markup-compatibility/2006">
          <mc:Choice Requires="x14">
            <control shapeId="37990" r:id="rId29" name="Check Box 102">
              <controlPr defaultSize="0" autoFill="0" autoLine="0" autoPict="0">
                <anchor moveWithCells="1">
                  <from>
                    <xdr:col>6</xdr:col>
                    <xdr:colOff>266700</xdr:colOff>
                    <xdr:row>33</xdr:row>
                    <xdr:rowOff>133350</xdr:rowOff>
                  </from>
                  <to>
                    <xdr:col>6</xdr:col>
                    <xdr:colOff>542925</xdr:colOff>
                    <xdr:row>33</xdr:row>
                    <xdr:rowOff>381000</xdr:rowOff>
                  </to>
                </anchor>
              </controlPr>
            </control>
          </mc:Choice>
        </mc:AlternateContent>
        <mc:AlternateContent xmlns:mc="http://schemas.openxmlformats.org/markup-compatibility/2006">
          <mc:Choice Requires="x14">
            <control shapeId="37991" r:id="rId30" name="Check Box 103">
              <controlPr defaultSize="0" autoFill="0" autoLine="0" autoPict="0">
                <anchor moveWithCells="1">
                  <from>
                    <xdr:col>6</xdr:col>
                    <xdr:colOff>266700</xdr:colOff>
                    <xdr:row>34</xdr:row>
                    <xdr:rowOff>133350</xdr:rowOff>
                  </from>
                  <to>
                    <xdr:col>6</xdr:col>
                    <xdr:colOff>542925</xdr:colOff>
                    <xdr:row>34</xdr:row>
                    <xdr:rowOff>381000</xdr:rowOff>
                  </to>
                </anchor>
              </controlPr>
            </control>
          </mc:Choice>
        </mc:AlternateContent>
        <mc:AlternateContent xmlns:mc="http://schemas.openxmlformats.org/markup-compatibility/2006">
          <mc:Choice Requires="x14">
            <control shapeId="37992" r:id="rId31" name="Check Box 104">
              <controlPr defaultSize="0" autoFill="0" autoLine="0" autoPict="0">
                <anchor moveWithCells="1">
                  <from>
                    <xdr:col>6</xdr:col>
                    <xdr:colOff>266700</xdr:colOff>
                    <xdr:row>35</xdr:row>
                    <xdr:rowOff>133350</xdr:rowOff>
                  </from>
                  <to>
                    <xdr:col>6</xdr:col>
                    <xdr:colOff>542925</xdr:colOff>
                    <xdr:row>35</xdr:row>
                    <xdr:rowOff>381000</xdr:rowOff>
                  </to>
                </anchor>
              </controlPr>
            </control>
          </mc:Choice>
        </mc:AlternateContent>
        <mc:AlternateContent xmlns:mc="http://schemas.openxmlformats.org/markup-compatibility/2006">
          <mc:Choice Requires="x14">
            <control shapeId="37993" r:id="rId32" name="Check Box 105">
              <controlPr defaultSize="0" autoFill="0" autoLine="0" autoPict="0">
                <anchor moveWithCells="1">
                  <from>
                    <xdr:col>6</xdr:col>
                    <xdr:colOff>266700</xdr:colOff>
                    <xdr:row>36</xdr:row>
                    <xdr:rowOff>133350</xdr:rowOff>
                  </from>
                  <to>
                    <xdr:col>6</xdr:col>
                    <xdr:colOff>542925</xdr:colOff>
                    <xdr:row>36</xdr:row>
                    <xdr:rowOff>381000</xdr:rowOff>
                  </to>
                </anchor>
              </controlPr>
            </control>
          </mc:Choice>
        </mc:AlternateContent>
        <mc:AlternateContent xmlns:mc="http://schemas.openxmlformats.org/markup-compatibility/2006">
          <mc:Choice Requires="x14">
            <control shapeId="37994" r:id="rId33" name="Check Box 106">
              <controlPr defaultSize="0" autoFill="0" autoLine="0" autoPict="0">
                <anchor moveWithCells="1">
                  <from>
                    <xdr:col>6</xdr:col>
                    <xdr:colOff>266700</xdr:colOff>
                    <xdr:row>37</xdr:row>
                    <xdr:rowOff>133350</xdr:rowOff>
                  </from>
                  <to>
                    <xdr:col>6</xdr:col>
                    <xdr:colOff>542925</xdr:colOff>
                    <xdr:row>37</xdr:row>
                    <xdr:rowOff>381000</xdr:rowOff>
                  </to>
                </anchor>
              </controlPr>
            </control>
          </mc:Choice>
        </mc:AlternateContent>
        <mc:AlternateContent xmlns:mc="http://schemas.openxmlformats.org/markup-compatibility/2006">
          <mc:Choice Requires="x14">
            <control shapeId="37995" r:id="rId34" name="Check Box 107">
              <controlPr defaultSize="0" autoFill="0" autoLine="0" autoPict="0">
                <anchor moveWithCells="1">
                  <from>
                    <xdr:col>6</xdr:col>
                    <xdr:colOff>266700</xdr:colOff>
                    <xdr:row>38</xdr:row>
                    <xdr:rowOff>133350</xdr:rowOff>
                  </from>
                  <to>
                    <xdr:col>6</xdr:col>
                    <xdr:colOff>542925</xdr:colOff>
                    <xdr:row>38</xdr:row>
                    <xdr:rowOff>381000</xdr:rowOff>
                  </to>
                </anchor>
              </controlPr>
            </control>
          </mc:Choice>
        </mc:AlternateContent>
        <mc:AlternateContent xmlns:mc="http://schemas.openxmlformats.org/markup-compatibility/2006">
          <mc:Choice Requires="x14">
            <control shapeId="37996" r:id="rId35" name="Check Box 108">
              <controlPr defaultSize="0" autoFill="0" autoLine="0" autoPict="0">
                <anchor moveWithCells="1">
                  <from>
                    <xdr:col>6</xdr:col>
                    <xdr:colOff>266700</xdr:colOff>
                    <xdr:row>47</xdr:row>
                    <xdr:rowOff>133350</xdr:rowOff>
                  </from>
                  <to>
                    <xdr:col>6</xdr:col>
                    <xdr:colOff>542925</xdr:colOff>
                    <xdr:row>47</xdr:row>
                    <xdr:rowOff>381000</xdr:rowOff>
                  </to>
                </anchor>
              </controlPr>
            </control>
          </mc:Choice>
        </mc:AlternateContent>
        <mc:AlternateContent xmlns:mc="http://schemas.openxmlformats.org/markup-compatibility/2006">
          <mc:Choice Requires="x14">
            <control shapeId="37997" r:id="rId36" name="Check Box 109">
              <controlPr defaultSize="0" autoFill="0" autoLine="0" autoPict="0">
                <anchor moveWithCells="1">
                  <from>
                    <xdr:col>6</xdr:col>
                    <xdr:colOff>266700</xdr:colOff>
                    <xdr:row>48</xdr:row>
                    <xdr:rowOff>133350</xdr:rowOff>
                  </from>
                  <to>
                    <xdr:col>6</xdr:col>
                    <xdr:colOff>542925</xdr:colOff>
                    <xdr:row>48</xdr:row>
                    <xdr:rowOff>381000</xdr:rowOff>
                  </to>
                </anchor>
              </controlPr>
            </control>
          </mc:Choice>
        </mc:AlternateContent>
        <mc:AlternateContent xmlns:mc="http://schemas.openxmlformats.org/markup-compatibility/2006">
          <mc:Choice Requires="x14">
            <control shapeId="37998" r:id="rId37" name="Check Box 110">
              <controlPr defaultSize="0" autoFill="0" autoLine="0" autoPict="0">
                <anchor moveWithCells="1">
                  <from>
                    <xdr:col>6</xdr:col>
                    <xdr:colOff>266700</xdr:colOff>
                    <xdr:row>49</xdr:row>
                    <xdr:rowOff>133350</xdr:rowOff>
                  </from>
                  <to>
                    <xdr:col>6</xdr:col>
                    <xdr:colOff>542925</xdr:colOff>
                    <xdr:row>49</xdr:row>
                    <xdr:rowOff>381000</xdr:rowOff>
                  </to>
                </anchor>
              </controlPr>
            </control>
          </mc:Choice>
        </mc:AlternateContent>
        <mc:AlternateContent xmlns:mc="http://schemas.openxmlformats.org/markup-compatibility/2006">
          <mc:Choice Requires="x14">
            <control shapeId="37999" r:id="rId38" name="Check Box 111">
              <controlPr defaultSize="0" autoFill="0" autoLine="0" autoPict="0">
                <anchor moveWithCells="1">
                  <from>
                    <xdr:col>6</xdr:col>
                    <xdr:colOff>266700</xdr:colOff>
                    <xdr:row>50</xdr:row>
                    <xdr:rowOff>133350</xdr:rowOff>
                  </from>
                  <to>
                    <xdr:col>6</xdr:col>
                    <xdr:colOff>542925</xdr:colOff>
                    <xdr:row>50</xdr:row>
                    <xdr:rowOff>381000</xdr:rowOff>
                  </to>
                </anchor>
              </controlPr>
            </control>
          </mc:Choice>
        </mc:AlternateContent>
        <mc:AlternateContent xmlns:mc="http://schemas.openxmlformats.org/markup-compatibility/2006">
          <mc:Choice Requires="x14">
            <control shapeId="38000" r:id="rId39" name="Check Box 112">
              <controlPr defaultSize="0" autoFill="0" autoLine="0" autoPict="0">
                <anchor moveWithCells="1">
                  <from>
                    <xdr:col>6</xdr:col>
                    <xdr:colOff>266700</xdr:colOff>
                    <xdr:row>51</xdr:row>
                    <xdr:rowOff>133350</xdr:rowOff>
                  </from>
                  <to>
                    <xdr:col>6</xdr:col>
                    <xdr:colOff>542925</xdr:colOff>
                    <xdr:row>51</xdr:row>
                    <xdr:rowOff>381000</xdr:rowOff>
                  </to>
                </anchor>
              </controlPr>
            </control>
          </mc:Choice>
        </mc:AlternateContent>
        <mc:AlternateContent xmlns:mc="http://schemas.openxmlformats.org/markup-compatibility/2006">
          <mc:Choice Requires="x14">
            <control shapeId="38001" r:id="rId40" name="Check Box 113">
              <controlPr defaultSize="0" autoFill="0" autoLine="0" autoPict="0">
                <anchor moveWithCells="1">
                  <from>
                    <xdr:col>3</xdr:col>
                    <xdr:colOff>266700</xdr:colOff>
                    <xdr:row>10</xdr:row>
                    <xdr:rowOff>133350</xdr:rowOff>
                  </from>
                  <to>
                    <xdr:col>3</xdr:col>
                    <xdr:colOff>542925</xdr:colOff>
                    <xdr:row>10</xdr:row>
                    <xdr:rowOff>381000</xdr:rowOff>
                  </to>
                </anchor>
              </controlPr>
            </control>
          </mc:Choice>
        </mc:AlternateContent>
        <mc:AlternateContent xmlns:mc="http://schemas.openxmlformats.org/markup-compatibility/2006">
          <mc:Choice Requires="x14">
            <control shapeId="38002" r:id="rId41" name="Check Box 114">
              <controlPr defaultSize="0" autoFill="0" autoLine="0" autoPict="0">
                <anchor moveWithCells="1">
                  <from>
                    <xdr:col>3</xdr:col>
                    <xdr:colOff>266700</xdr:colOff>
                    <xdr:row>11</xdr:row>
                    <xdr:rowOff>133350</xdr:rowOff>
                  </from>
                  <to>
                    <xdr:col>3</xdr:col>
                    <xdr:colOff>542925</xdr:colOff>
                    <xdr:row>11</xdr:row>
                    <xdr:rowOff>381000</xdr:rowOff>
                  </to>
                </anchor>
              </controlPr>
            </control>
          </mc:Choice>
        </mc:AlternateContent>
        <mc:AlternateContent xmlns:mc="http://schemas.openxmlformats.org/markup-compatibility/2006">
          <mc:Choice Requires="x14">
            <control shapeId="38003" r:id="rId42" name="Check Box 115">
              <controlPr defaultSize="0" autoFill="0" autoLine="0" autoPict="0">
                <anchor moveWithCells="1">
                  <from>
                    <xdr:col>3</xdr:col>
                    <xdr:colOff>266700</xdr:colOff>
                    <xdr:row>12</xdr:row>
                    <xdr:rowOff>133350</xdr:rowOff>
                  </from>
                  <to>
                    <xdr:col>3</xdr:col>
                    <xdr:colOff>542925</xdr:colOff>
                    <xdr:row>12</xdr:row>
                    <xdr:rowOff>381000</xdr:rowOff>
                  </to>
                </anchor>
              </controlPr>
            </control>
          </mc:Choice>
        </mc:AlternateContent>
        <mc:AlternateContent xmlns:mc="http://schemas.openxmlformats.org/markup-compatibility/2006">
          <mc:Choice Requires="x14">
            <control shapeId="38004" r:id="rId43" name="Check Box 116">
              <controlPr defaultSize="0" autoFill="0" autoLine="0" autoPict="0">
                <anchor moveWithCells="1">
                  <from>
                    <xdr:col>3</xdr:col>
                    <xdr:colOff>266700</xdr:colOff>
                    <xdr:row>13</xdr:row>
                    <xdr:rowOff>133350</xdr:rowOff>
                  </from>
                  <to>
                    <xdr:col>3</xdr:col>
                    <xdr:colOff>542925</xdr:colOff>
                    <xdr:row>13</xdr:row>
                    <xdr:rowOff>381000</xdr:rowOff>
                  </to>
                </anchor>
              </controlPr>
            </control>
          </mc:Choice>
        </mc:AlternateContent>
        <mc:AlternateContent xmlns:mc="http://schemas.openxmlformats.org/markup-compatibility/2006">
          <mc:Choice Requires="x14">
            <control shapeId="38005" r:id="rId44" name="Check Box 117">
              <controlPr defaultSize="0" autoFill="0" autoLine="0" autoPict="0">
                <anchor moveWithCells="1">
                  <from>
                    <xdr:col>3</xdr:col>
                    <xdr:colOff>266700</xdr:colOff>
                    <xdr:row>14</xdr:row>
                    <xdr:rowOff>133350</xdr:rowOff>
                  </from>
                  <to>
                    <xdr:col>3</xdr:col>
                    <xdr:colOff>542925</xdr:colOff>
                    <xdr:row>14</xdr:row>
                    <xdr:rowOff>381000</xdr:rowOff>
                  </to>
                </anchor>
              </controlPr>
            </control>
          </mc:Choice>
        </mc:AlternateContent>
        <mc:AlternateContent xmlns:mc="http://schemas.openxmlformats.org/markup-compatibility/2006">
          <mc:Choice Requires="x14">
            <control shapeId="38006" r:id="rId45" name="Check Box 118">
              <controlPr defaultSize="0" autoFill="0" autoLine="0" autoPict="0">
                <anchor moveWithCells="1">
                  <from>
                    <xdr:col>3</xdr:col>
                    <xdr:colOff>266700</xdr:colOff>
                    <xdr:row>15</xdr:row>
                    <xdr:rowOff>133350</xdr:rowOff>
                  </from>
                  <to>
                    <xdr:col>3</xdr:col>
                    <xdr:colOff>542925</xdr:colOff>
                    <xdr:row>15</xdr:row>
                    <xdr:rowOff>381000</xdr:rowOff>
                  </to>
                </anchor>
              </controlPr>
            </control>
          </mc:Choice>
        </mc:AlternateContent>
        <mc:AlternateContent xmlns:mc="http://schemas.openxmlformats.org/markup-compatibility/2006">
          <mc:Choice Requires="x14">
            <control shapeId="38007" r:id="rId46" name="Check Box 119">
              <controlPr defaultSize="0" autoFill="0" autoLine="0" autoPict="0">
                <anchor moveWithCells="1">
                  <from>
                    <xdr:col>3</xdr:col>
                    <xdr:colOff>266700</xdr:colOff>
                    <xdr:row>16</xdr:row>
                    <xdr:rowOff>133350</xdr:rowOff>
                  </from>
                  <to>
                    <xdr:col>3</xdr:col>
                    <xdr:colOff>542925</xdr:colOff>
                    <xdr:row>16</xdr:row>
                    <xdr:rowOff>381000</xdr:rowOff>
                  </to>
                </anchor>
              </controlPr>
            </control>
          </mc:Choice>
        </mc:AlternateContent>
        <mc:AlternateContent xmlns:mc="http://schemas.openxmlformats.org/markup-compatibility/2006">
          <mc:Choice Requires="x14">
            <control shapeId="38008" r:id="rId47" name="Check Box 120">
              <controlPr defaultSize="0" autoFill="0" autoLine="0" autoPict="0">
                <anchor moveWithCells="1">
                  <from>
                    <xdr:col>3</xdr:col>
                    <xdr:colOff>266700</xdr:colOff>
                    <xdr:row>17</xdr:row>
                    <xdr:rowOff>133350</xdr:rowOff>
                  </from>
                  <to>
                    <xdr:col>3</xdr:col>
                    <xdr:colOff>542925</xdr:colOff>
                    <xdr:row>17</xdr:row>
                    <xdr:rowOff>381000</xdr:rowOff>
                  </to>
                </anchor>
              </controlPr>
            </control>
          </mc:Choice>
        </mc:AlternateContent>
        <mc:AlternateContent xmlns:mc="http://schemas.openxmlformats.org/markup-compatibility/2006">
          <mc:Choice Requires="x14">
            <control shapeId="38009" r:id="rId48" name="Check Box 121">
              <controlPr defaultSize="0" autoFill="0" autoLine="0" autoPict="0">
                <anchor moveWithCells="1">
                  <from>
                    <xdr:col>3</xdr:col>
                    <xdr:colOff>266700</xdr:colOff>
                    <xdr:row>18</xdr:row>
                    <xdr:rowOff>133350</xdr:rowOff>
                  </from>
                  <to>
                    <xdr:col>3</xdr:col>
                    <xdr:colOff>542925</xdr:colOff>
                    <xdr:row>18</xdr:row>
                    <xdr:rowOff>381000</xdr:rowOff>
                  </to>
                </anchor>
              </controlPr>
            </control>
          </mc:Choice>
        </mc:AlternateContent>
        <mc:AlternateContent xmlns:mc="http://schemas.openxmlformats.org/markup-compatibility/2006">
          <mc:Choice Requires="x14">
            <control shapeId="38010" r:id="rId49" name="Check Box 122">
              <controlPr defaultSize="0" autoFill="0" autoLine="0" autoPict="0">
                <anchor moveWithCells="1">
                  <from>
                    <xdr:col>3</xdr:col>
                    <xdr:colOff>266700</xdr:colOff>
                    <xdr:row>19</xdr:row>
                    <xdr:rowOff>133350</xdr:rowOff>
                  </from>
                  <to>
                    <xdr:col>3</xdr:col>
                    <xdr:colOff>542925</xdr:colOff>
                    <xdr:row>19</xdr:row>
                    <xdr:rowOff>381000</xdr:rowOff>
                  </to>
                </anchor>
              </controlPr>
            </control>
          </mc:Choice>
        </mc:AlternateContent>
        <mc:AlternateContent xmlns:mc="http://schemas.openxmlformats.org/markup-compatibility/2006">
          <mc:Choice Requires="x14">
            <control shapeId="38011" r:id="rId50" name="Check Box 123">
              <controlPr defaultSize="0" autoFill="0" autoLine="0" autoPict="0">
                <anchor moveWithCells="1">
                  <from>
                    <xdr:col>3</xdr:col>
                    <xdr:colOff>266700</xdr:colOff>
                    <xdr:row>20</xdr:row>
                    <xdr:rowOff>133350</xdr:rowOff>
                  </from>
                  <to>
                    <xdr:col>3</xdr:col>
                    <xdr:colOff>542925</xdr:colOff>
                    <xdr:row>20</xdr:row>
                    <xdr:rowOff>381000</xdr:rowOff>
                  </to>
                </anchor>
              </controlPr>
            </control>
          </mc:Choice>
        </mc:AlternateContent>
        <mc:AlternateContent xmlns:mc="http://schemas.openxmlformats.org/markup-compatibility/2006">
          <mc:Choice Requires="x14">
            <control shapeId="38012" r:id="rId51" name="Check Box 124">
              <controlPr defaultSize="0" autoFill="0" autoLine="0" autoPict="0">
                <anchor moveWithCells="1">
                  <from>
                    <xdr:col>3</xdr:col>
                    <xdr:colOff>266700</xdr:colOff>
                    <xdr:row>21</xdr:row>
                    <xdr:rowOff>133350</xdr:rowOff>
                  </from>
                  <to>
                    <xdr:col>3</xdr:col>
                    <xdr:colOff>542925</xdr:colOff>
                    <xdr:row>21</xdr:row>
                    <xdr:rowOff>381000</xdr:rowOff>
                  </to>
                </anchor>
              </controlPr>
            </control>
          </mc:Choice>
        </mc:AlternateContent>
        <mc:AlternateContent xmlns:mc="http://schemas.openxmlformats.org/markup-compatibility/2006">
          <mc:Choice Requires="x14">
            <control shapeId="38013" r:id="rId52" name="Check Box 125">
              <controlPr defaultSize="0" autoFill="0" autoLine="0" autoPict="0">
                <anchor moveWithCells="1">
                  <from>
                    <xdr:col>3</xdr:col>
                    <xdr:colOff>266700</xdr:colOff>
                    <xdr:row>22</xdr:row>
                    <xdr:rowOff>133350</xdr:rowOff>
                  </from>
                  <to>
                    <xdr:col>3</xdr:col>
                    <xdr:colOff>542925</xdr:colOff>
                    <xdr:row>22</xdr:row>
                    <xdr:rowOff>381000</xdr:rowOff>
                  </to>
                </anchor>
              </controlPr>
            </control>
          </mc:Choice>
        </mc:AlternateContent>
        <mc:AlternateContent xmlns:mc="http://schemas.openxmlformats.org/markup-compatibility/2006">
          <mc:Choice Requires="x14">
            <control shapeId="38014" r:id="rId53" name="Check Box 126">
              <controlPr defaultSize="0" autoFill="0" autoLine="0" autoPict="0">
                <anchor moveWithCells="1">
                  <from>
                    <xdr:col>3</xdr:col>
                    <xdr:colOff>266700</xdr:colOff>
                    <xdr:row>23</xdr:row>
                    <xdr:rowOff>133350</xdr:rowOff>
                  </from>
                  <to>
                    <xdr:col>3</xdr:col>
                    <xdr:colOff>542925</xdr:colOff>
                    <xdr:row>23</xdr:row>
                    <xdr:rowOff>381000</xdr:rowOff>
                  </to>
                </anchor>
              </controlPr>
            </control>
          </mc:Choice>
        </mc:AlternateContent>
        <mc:AlternateContent xmlns:mc="http://schemas.openxmlformats.org/markup-compatibility/2006">
          <mc:Choice Requires="x14">
            <control shapeId="38015" r:id="rId54" name="Check Box 127">
              <controlPr defaultSize="0" autoFill="0" autoLine="0" autoPict="0">
                <anchor moveWithCells="1">
                  <from>
                    <xdr:col>3</xdr:col>
                    <xdr:colOff>266700</xdr:colOff>
                    <xdr:row>24</xdr:row>
                    <xdr:rowOff>133350</xdr:rowOff>
                  </from>
                  <to>
                    <xdr:col>3</xdr:col>
                    <xdr:colOff>542925</xdr:colOff>
                    <xdr:row>24</xdr:row>
                    <xdr:rowOff>381000</xdr:rowOff>
                  </to>
                </anchor>
              </controlPr>
            </control>
          </mc:Choice>
        </mc:AlternateContent>
        <mc:AlternateContent xmlns:mc="http://schemas.openxmlformats.org/markup-compatibility/2006">
          <mc:Choice Requires="x14">
            <control shapeId="38016" r:id="rId55" name="Check Box 128">
              <controlPr defaultSize="0" autoFill="0" autoLine="0" autoPict="0">
                <anchor moveWithCells="1">
                  <from>
                    <xdr:col>3</xdr:col>
                    <xdr:colOff>266700</xdr:colOff>
                    <xdr:row>25</xdr:row>
                    <xdr:rowOff>133350</xdr:rowOff>
                  </from>
                  <to>
                    <xdr:col>3</xdr:col>
                    <xdr:colOff>542925</xdr:colOff>
                    <xdr:row>25</xdr:row>
                    <xdr:rowOff>381000</xdr:rowOff>
                  </to>
                </anchor>
              </controlPr>
            </control>
          </mc:Choice>
        </mc:AlternateContent>
        <mc:AlternateContent xmlns:mc="http://schemas.openxmlformats.org/markup-compatibility/2006">
          <mc:Choice Requires="x14">
            <control shapeId="38017" r:id="rId56" name="Check Box 129">
              <controlPr defaultSize="0" autoFill="0" autoLine="0" autoPict="0">
                <anchor moveWithCells="1">
                  <from>
                    <xdr:col>3</xdr:col>
                    <xdr:colOff>266700</xdr:colOff>
                    <xdr:row>26</xdr:row>
                    <xdr:rowOff>133350</xdr:rowOff>
                  </from>
                  <to>
                    <xdr:col>3</xdr:col>
                    <xdr:colOff>542925</xdr:colOff>
                    <xdr:row>26</xdr:row>
                    <xdr:rowOff>381000</xdr:rowOff>
                  </to>
                </anchor>
              </controlPr>
            </control>
          </mc:Choice>
        </mc:AlternateContent>
        <mc:AlternateContent xmlns:mc="http://schemas.openxmlformats.org/markup-compatibility/2006">
          <mc:Choice Requires="x14">
            <control shapeId="38018" r:id="rId57" name="Check Box 130">
              <controlPr defaultSize="0" autoFill="0" autoLine="0" autoPict="0">
                <anchor moveWithCells="1">
                  <from>
                    <xdr:col>3</xdr:col>
                    <xdr:colOff>266700</xdr:colOff>
                    <xdr:row>27</xdr:row>
                    <xdr:rowOff>133350</xdr:rowOff>
                  </from>
                  <to>
                    <xdr:col>3</xdr:col>
                    <xdr:colOff>542925</xdr:colOff>
                    <xdr:row>27</xdr:row>
                    <xdr:rowOff>381000</xdr:rowOff>
                  </to>
                </anchor>
              </controlPr>
            </control>
          </mc:Choice>
        </mc:AlternateContent>
        <mc:AlternateContent xmlns:mc="http://schemas.openxmlformats.org/markup-compatibility/2006">
          <mc:Choice Requires="x14">
            <control shapeId="38019" r:id="rId58" name="Check Box 131">
              <controlPr defaultSize="0" autoFill="0" autoLine="0" autoPict="0">
                <anchor moveWithCells="1">
                  <from>
                    <xdr:col>3</xdr:col>
                    <xdr:colOff>266700</xdr:colOff>
                    <xdr:row>28</xdr:row>
                    <xdr:rowOff>133350</xdr:rowOff>
                  </from>
                  <to>
                    <xdr:col>3</xdr:col>
                    <xdr:colOff>542925</xdr:colOff>
                    <xdr:row>28</xdr:row>
                    <xdr:rowOff>381000</xdr:rowOff>
                  </to>
                </anchor>
              </controlPr>
            </control>
          </mc:Choice>
        </mc:AlternateContent>
        <mc:AlternateContent xmlns:mc="http://schemas.openxmlformats.org/markup-compatibility/2006">
          <mc:Choice Requires="x14">
            <control shapeId="38020" r:id="rId59" name="Check Box 132">
              <controlPr defaultSize="0" autoFill="0" autoLine="0" autoPict="0">
                <anchor moveWithCells="1">
                  <from>
                    <xdr:col>3</xdr:col>
                    <xdr:colOff>266700</xdr:colOff>
                    <xdr:row>29</xdr:row>
                    <xdr:rowOff>133350</xdr:rowOff>
                  </from>
                  <to>
                    <xdr:col>3</xdr:col>
                    <xdr:colOff>542925</xdr:colOff>
                    <xdr:row>29</xdr:row>
                    <xdr:rowOff>381000</xdr:rowOff>
                  </to>
                </anchor>
              </controlPr>
            </control>
          </mc:Choice>
        </mc:AlternateContent>
        <mc:AlternateContent xmlns:mc="http://schemas.openxmlformats.org/markup-compatibility/2006">
          <mc:Choice Requires="x14">
            <control shapeId="38021" r:id="rId60" name="Check Box 133">
              <controlPr defaultSize="0" autoFill="0" autoLine="0" autoPict="0">
                <anchor moveWithCells="1">
                  <from>
                    <xdr:col>3</xdr:col>
                    <xdr:colOff>266700</xdr:colOff>
                    <xdr:row>30</xdr:row>
                    <xdr:rowOff>133350</xdr:rowOff>
                  </from>
                  <to>
                    <xdr:col>3</xdr:col>
                    <xdr:colOff>542925</xdr:colOff>
                    <xdr:row>30</xdr:row>
                    <xdr:rowOff>381000</xdr:rowOff>
                  </to>
                </anchor>
              </controlPr>
            </control>
          </mc:Choice>
        </mc:AlternateContent>
        <mc:AlternateContent xmlns:mc="http://schemas.openxmlformats.org/markup-compatibility/2006">
          <mc:Choice Requires="x14">
            <control shapeId="38022" r:id="rId61" name="Check Box 134">
              <controlPr defaultSize="0" autoFill="0" autoLine="0" autoPict="0">
                <anchor moveWithCells="1">
                  <from>
                    <xdr:col>3</xdr:col>
                    <xdr:colOff>266700</xdr:colOff>
                    <xdr:row>31</xdr:row>
                    <xdr:rowOff>133350</xdr:rowOff>
                  </from>
                  <to>
                    <xdr:col>3</xdr:col>
                    <xdr:colOff>542925</xdr:colOff>
                    <xdr:row>31</xdr:row>
                    <xdr:rowOff>381000</xdr:rowOff>
                  </to>
                </anchor>
              </controlPr>
            </control>
          </mc:Choice>
        </mc:AlternateContent>
        <mc:AlternateContent xmlns:mc="http://schemas.openxmlformats.org/markup-compatibility/2006">
          <mc:Choice Requires="x14">
            <control shapeId="38023" r:id="rId62" name="Check Box 135">
              <controlPr defaultSize="0" autoFill="0" autoLine="0" autoPict="0">
                <anchor moveWithCells="1">
                  <from>
                    <xdr:col>3</xdr:col>
                    <xdr:colOff>266700</xdr:colOff>
                    <xdr:row>32</xdr:row>
                    <xdr:rowOff>133350</xdr:rowOff>
                  </from>
                  <to>
                    <xdr:col>3</xdr:col>
                    <xdr:colOff>542925</xdr:colOff>
                    <xdr:row>32</xdr:row>
                    <xdr:rowOff>381000</xdr:rowOff>
                  </to>
                </anchor>
              </controlPr>
            </control>
          </mc:Choice>
        </mc:AlternateContent>
        <mc:AlternateContent xmlns:mc="http://schemas.openxmlformats.org/markup-compatibility/2006">
          <mc:Choice Requires="x14">
            <control shapeId="38024" r:id="rId63" name="Check Box 136">
              <controlPr defaultSize="0" autoFill="0" autoLine="0" autoPict="0">
                <anchor moveWithCells="1">
                  <from>
                    <xdr:col>3</xdr:col>
                    <xdr:colOff>266700</xdr:colOff>
                    <xdr:row>33</xdr:row>
                    <xdr:rowOff>133350</xdr:rowOff>
                  </from>
                  <to>
                    <xdr:col>3</xdr:col>
                    <xdr:colOff>542925</xdr:colOff>
                    <xdr:row>33</xdr:row>
                    <xdr:rowOff>381000</xdr:rowOff>
                  </to>
                </anchor>
              </controlPr>
            </control>
          </mc:Choice>
        </mc:AlternateContent>
        <mc:AlternateContent xmlns:mc="http://schemas.openxmlformats.org/markup-compatibility/2006">
          <mc:Choice Requires="x14">
            <control shapeId="38025" r:id="rId64" name="Check Box 137">
              <controlPr defaultSize="0" autoFill="0" autoLine="0" autoPict="0">
                <anchor moveWithCells="1">
                  <from>
                    <xdr:col>3</xdr:col>
                    <xdr:colOff>266700</xdr:colOff>
                    <xdr:row>34</xdr:row>
                    <xdr:rowOff>133350</xdr:rowOff>
                  </from>
                  <to>
                    <xdr:col>3</xdr:col>
                    <xdr:colOff>542925</xdr:colOff>
                    <xdr:row>34</xdr:row>
                    <xdr:rowOff>381000</xdr:rowOff>
                  </to>
                </anchor>
              </controlPr>
            </control>
          </mc:Choice>
        </mc:AlternateContent>
        <mc:AlternateContent xmlns:mc="http://schemas.openxmlformats.org/markup-compatibility/2006">
          <mc:Choice Requires="x14">
            <control shapeId="38026" r:id="rId65" name="Check Box 138">
              <controlPr defaultSize="0" autoFill="0" autoLine="0" autoPict="0">
                <anchor moveWithCells="1">
                  <from>
                    <xdr:col>3</xdr:col>
                    <xdr:colOff>266700</xdr:colOff>
                    <xdr:row>35</xdr:row>
                    <xdr:rowOff>133350</xdr:rowOff>
                  </from>
                  <to>
                    <xdr:col>3</xdr:col>
                    <xdr:colOff>542925</xdr:colOff>
                    <xdr:row>35</xdr:row>
                    <xdr:rowOff>381000</xdr:rowOff>
                  </to>
                </anchor>
              </controlPr>
            </control>
          </mc:Choice>
        </mc:AlternateContent>
        <mc:AlternateContent xmlns:mc="http://schemas.openxmlformats.org/markup-compatibility/2006">
          <mc:Choice Requires="x14">
            <control shapeId="38027" r:id="rId66" name="Check Box 139">
              <controlPr defaultSize="0" autoFill="0" autoLine="0" autoPict="0">
                <anchor moveWithCells="1">
                  <from>
                    <xdr:col>3</xdr:col>
                    <xdr:colOff>266700</xdr:colOff>
                    <xdr:row>36</xdr:row>
                    <xdr:rowOff>133350</xdr:rowOff>
                  </from>
                  <to>
                    <xdr:col>3</xdr:col>
                    <xdr:colOff>542925</xdr:colOff>
                    <xdr:row>36</xdr:row>
                    <xdr:rowOff>381000</xdr:rowOff>
                  </to>
                </anchor>
              </controlPr>
            </control>
          </mc:Choice>
        </mc:AlternateContent>
        <mc:AlternateContent xmlns:mc="http://schemas.openxmlformats.org/markup-compatibility/2006">
          <mc:Choice Requires="x14">
            <control shapeId="38028" r:id="rId67" name="Check Box 140">
              <controlPr defaultSize="0" autoFill="0" autoLine="0" autoPict="0">
                <anchor moveWithCells="1">
                  <from>
                    <xdr:col>3</xdr:col>
                    <xdr:colOff>266700</xdr:colOff>
                    <xdr:row>37</xdr:row>
                    <xdr:rowOff>133350</xdr:rowOff>
                  </from>
                  <to>
                    <xdr:col>3</xdr:col>
                    <xdr:colOff>542925</xdr:colOff>
                    <xdr:row>37</xdr:row>
                    <xdr:rowOff>381000</xdr:rowOff>
                  </to>
                </anchor>
              </controlPr>
            </control>
          </mc:Choice>
        </mc:AlternateContent>
        <mc:AlternateContent xmlns:mc="http://schemas.openxmlformats.org/markup-compatibility/2006">
          <mc:Choice Requires="x14">
            <control shapeId="38029" r:id="rId68" name="Check Box 141">
              <controlPr defaultSize="0" autoFill="0" autoLine="0" autoPict="0">
                <anchor moveWithCells="1">
                  <from>
                    <xdr:col>3</xdr:col>
                    <xdr:colOff>266700</xdr:colOff>
                    <xdr:row>38</xdr:row>
                    <xdr:rowOff>133350</xdr:rowOff>
                  </from>
                  <to>
                    <xdr:col>3</xdr:col>
                    <xdr:colOff>542925</xdr:colOff>
                    <xdr:row>38</xdr:row>
                    <xdr:rowOff>381000</xdr:rowOff>
                  </to>
                </anchor>
              </controlPr>
            </control>
          </mc:Choice>
        </mc:AlternateContent>
        <mc:AlternateContent xmlns:mc="http://schemas.openxmlformats.org/markup-compatibility/2006">
          <mc:Choice Requires="x14">
            <control shapeId="38030" r:id="rId69" name="Check Box 142">
              <controlPr defaultSize="0" autoFill="0" autoLine="0" autoPict="0">
                <anchor moveWithCells="1">
                  <from>
                    <xdr:col>3</xdr:col>
                    <xdr:colOff>266700</xdr:colOff>
                    <xdr:row>47</xdr:row>
                    <xdr:rowOff>133350</xdr:rowOff>
                  </from>
                  <to>
                    <xdr:col>3</xdr:col>
                    <xdr:colOff>542925</xdr:colOff>
                    <xdr:row>47</xdr:row>
                    <xdr:rowOff>381000</xdr:rowOff>
                  </to>
                </anchor>
              </controlPr>
            </control>
          </mc:Choice>
        </mc:AlternateContent>
        <mc:AlternateContent xmlns:mc="http://schemas.openxmlformats.org/markup-compatibility/2006">
          <mc:Choice Requires="x14">
            <control shapeId="38031" r:id="rId70" name="Check Box 143">
              <controlPr defaultSize="0" autoFill="0" autoLine="0" autoPict="0">
                <anchor moveWithCells="1">
                  <from>
                    <xdr:col>3</xdr:col>
                    <xdr:colOff>266700</xdr:colOff>
                    <xdr:row>48</xdr:row>
                    <xdr:rowOff>133350</xdr:rowOff>
                  </from>
                  <to>
                    <xdr:col>3</xdr:col>
                    <xdr:colOff>542925</xdr:colOff>
                    <xdr:row>48</xdr:row>
                    <xdr:rowOff>381000</xdr:rowOff>
                  </to>
                </anchor>
              </controlPr>
            </control>
          </mc:Choice>
        </mc:AlternateContent>
        <mc:AlternateContent xmlns:mc="http://schemas.openxmlformats.org/markup-compatibility/2006">
          <mc:Choice Requires="x14">
            <control shapeId="38032" r:id="rId71" name="Check Box 144">
              <controlPr defaultSize="0" autoFill="0" autoLine="0" autoPict="0">
                <anchor moveWithCells="1">
                  <from>
                    <xdr:col>3</xdr:col>
                    <xdr:colOff>266700</xdr:colOff>
                    <xdr:row>49</xdr:row>
                    <xdr:rowOff>133350</xdr:rowOff>
                  </from>
                  <to>
                    <xdr:col>3</xdr:col>
                    <xdr:colOff>542925</xdr:colOff>
                    <xdr:row>49</xdr:row>
                    <xdr:rowOff>381000</xdr:rowOff>
                  </to>
                </anchor>
              </controlPr>
            </control>
          </mc:Choice>
        </mc:AlternateContent>
        <mc:AlternateContent xmlns:mc="http://schemas.openxmlformats.org/markup-compatibility/2006">
          <mc:Choice Requires="x14">
            <control shapeId="38033" r:id="rId72" name="Check Box 145">
              <controlPr defaultSize="0" autoFill="0" autoLine="0" autoPict="0">
                <anchor moveWithCells="1">
                  <from>
                    <xdr:col>3</xdr:col>
                    <xdr:colOff>266700</xdr:colOff>
                    <xdr:row>50</xdr:row>
                    <xdr:rowOff>133350</xdr:rowOff>
                  </from>
                  <to>
                    <xdr:col>3</xdr:col>
                    <xdr:colOff>542925</xdr:colOff>
                    <xdr:row>50</xdr:row>
                    <xdr:rowOff>381000</xdr:rowOff>
                  </to>
                </anchor>
              </controlPr>
            </control>
          </mc:Choice>
        </mc:AlternateContent>
        <mc:AlternateContent xmlns:mc="http://schemas.openxmlformats.org/markup-compatibility/2006">
          <mc:Choice Requires="x14">
            <control shapeId="38034" r:id="rId73" name="Check Box 146">
              <controlPr defaultSize="0" autoFill="0" autoLine="0" autoPict="0">
                <anchor moveWithCells="1">
                  <from>
                    <xdr:col>3</xdr:col>
                    <xdr:colOff>266700</xdr:colOff>
                    <xdr:row>51</xdr:row>
                    <xdr:rowOff>133350</xdr:rowOff>
                  </from>
                  <to>
                    <xdr:col>3</xdr:col>
                    <xdr:colOff>542925</xdr:colOff>
                    <xdr:row>51</xdr:row>
                    <xdr:rowOff>381000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0B91A-F088-4D0F-A632-35DD72218283}">
  <sheetPr>
    <tabColor theme="5" tint="0.79998168889431442"/>
  </sheetPr>
  <dimension ref="A1:M79"/>
  <sheetViews>
    <sheetView view="pageBreakPreview" zoomScale="110" zoomScaleNormal="100" zoomScaleSheetLayoutView="110" workbookViewId="0">
      <selection activeCell="B7" sqref="B7"/>
    </sheetView>
  </sheetViews>
  <sheetFormatPr defaultColWidth="9.140625" defaultRowHeight="12.75" x14ac:dyDescent="0.2"/>
  <cols>
    <col min="1" max="1" width="3.7109375" style="489" customWidth="1"/>
    <col min="2" max="2" width="26.7109375" style="489" customWidth="1"/>
    <col min="3" max="3" width="15.7109375" style="489" customWidth="1"/>
    <col min="4" max="4" width="10.85546875" style="489" customWidth="1"/>
    <col min="5" max="5" width="15.85546875" style="490" customWidth="1"/>
    <col min="6" max="6" width="15.7109375" style="489" customWidth="1"/>
    <col min="7" max="7" width="15.7109375" style="491" customWidth="1"/>
    <col min="8" max="8" width="15.7109375" style="492" customWidth="1"/>
    <col min="9" max="9" width="15.7109375" style="491" customWidth="1"/>
    <col min="10" max="10" width="3.7109375" style="491" customWidth="1"/>
    <col min="11" max="11" width="12.7109375" style="489" customWidth="1"/>
    <col min="12" max="16384" width="9.140625" style="489"/>
  </cols>
  <sheetData>
    <row r="1" spans="1:13" x14ac:dyDescent="0.2">
      <c r="A1" s="85" t="s">
        <v>975</v>
      </c>
    </row>
    <row r="2" spans="1:13" x14ac:dyDescent="0.2">
      <c r="B2" s="1155" t="s">
        <v>920</v>
      </c>
      <c r="C2" s="1155"/>
      <c r="D2" s="1155"/>
      <c r="E2" s="1155"/>
      <c r="F2" s="1155"/>
      <c r="G2" s="1155"/>
      <c r="H2" s="1155"/>
      <c r="I2" s="1155"/>
      <c r="J2" s="1155"/>
      <c r="K2" s="1155"/>
      <c r="L2" s="490"/>
      <c r="M2" s="490"/>
    </row>
    <row r="3" spans="1:13" x14ac:dyDescent="0.2">
      <c r="B3" s="490" t="s">
        <v>913</v>
      </c>
      <c r="C3" s="794">
        <v>25000000</v>
      </c>
      <c r="D3" s="490"/>
      <c r="E3" s="489" t="s">
        <v>927</v>
      </c>
      <c r="F3" s="490"/>
      <c r="G3" s="494"/>
      <c r="H3" s="495"/>
      <c r="I3" s="494"/>
      <c r="J3" s="494"/>
      <c r="K3" s="490"/>
      <c r="L3" s="490"/>
      <c r="M3" s="490"/>
    </row>
    <row r="4" spans="1:13" x14ac:dyDescent="0.2">
      <c r="B4" s="490"/>
      <c r="C4" s="794"/>
      <c r="D4" s="490"/>
      <c r="F4" s="490"/>
      <c r="G4" s="494"/>
      <c r="H4" s="495"/>
      <c r="I4" s="494"/>
      <c r="J4" s="494"/>
      <c r="K4" s="490"/>
      <c r="L4" s="490"/>
      <c r="M4" s="490"/>
    </row>
    <row r="5" spans="1:13" ht="13.5" thickBot="1" x14ac:dyDescent="0.25">
      <c r="B5" s="795" t="s">
        <v>921</v>
      </c>
      <c r="C5" s="794"/>
      <c r="D5" s="490"/>
      <c r="F5" s="490"/>
      <c r="G5" s="494"/>
      <c r="H5" s="495"/>
      <c r="I5" s="494"/>
      <c r="J5" s="494"/>
      <c r="K5" s="490"/>
      <c r="L5" s="490"/>
      <c r="M5" s="490"/>
    </row>
    <row r="6" spans="1:13" ht="51" x14ac:dyDescent="0.2">
      <c r="B6" s="796" t="s">
        <v>1540</v>
      </c>
      <c r="C6" s="797" t="s">
        <v>912</v>
      </c>
      <c r="D6" s="797" t="s">
        <v>915</v>
      </c>
      <c r="E6" s="797" t="s">
        <v>917</v>
      </c>
      <c r="F6" s="797" t="s">
        <v>1161</v>
      </c>
      <c r="G6" s="798" t="s">
        <v>914</v>
      </c>
      <c r="H6" s="799" t="s">
        <v>916</v>
      </c>
      <c r="I6" s="800" t="s">
        <v>1360</v>
      </c>
      <c r="J6" s="801"/>
      <c r="K6" s="490"/>
      <c r="L6" s="490"/>
      <c r="M6" s="490"/>
    </row>
    <row r="7" spans="1:13" x14ac:dyDescent="0.2">
      <c r="B7" s="802"/>
      <c r="C7" s="803"/>
      <c r="D7" s="804"/>
      <c r="E7" s="805"/>
      <c r="F7" s="805"/>
      <c r="G7" s="806"/>
      <c r="H7" s="807"/>
      <c r="I7" s="808">
        <f>G7*H7</f>
        <v>0</v>
      </c>
      <c r="J7" s="494"/>
      <c r="K7" s="490"/>
      <c r="L7" s="490"/>
      <c r="M7" s="490"/>
    </row>
    <row r="8" spans="1:13" x14ac:dyDescent="0.2">
      <c r="B8" s="802"/>
      <c r="C8" s="803"/>
      <c r="D8" s="803"/>
      <c r="E8" s="805"/>
      <c r="F8" s="805"/>
      <c r="G8" s="806"/>
      <c r="H8" s="807"/>
      <c r="I8" s="808">
        <f t="shared" ref="I8:I11" si="0">G8*H8</f>
        <v>0</v>
      </c>
      <c r="J8" s="494"/>
      <c r="K8" s="490"/>
      <c r="L8" s="490"/>
      <c r="M8" s="490"/>
    </row>
    <row r="9" spans="1:13" x14ac:dyDescent="0.2">
      <c r="B9" s="802"/>
      <c r="C9" s="803"/>
      <c r="D9" s="803"/>
      <c r="E9" s="805"/>
      <c r="F9" s="805"/>
      <c r="G9" s="806"/>
      <c r="H9" s="807"/>
      <c r="I9" s="808">
        <f t="shared" si="0"/>
        <v>0</v>
      </c>
      <c r="J9" s="494"/>
      <c r="K9" s="490"/>
      <c r="L9" s="490"/>
      <c r="M9" s="490"/>
    </row>
    <row r="10" spans="1:13" x14ac:dyDescent="0.2">
      <c r="B10" s="802"/>
      <c r="C10" s="803"/>
      <c r="D10" s="803"/>
      <c r="E10" s="805"/>
      <c r="F10" s="805"/>
      <c r="G10" s="806"/>
      <c r="H10" s="807"/>
      <c r="I10" s="808">
        <f t="shared" si="0"/>
        <v>0</v>
      </c>
      <c r="J10" s="494"/>
      <c r="K10" s="490"/>
      <c r="L10" s="490"/>
      <c r="M10" s="490"/>
    </row>
    <row r="11" spans="1:13" x14ac:dyDescent="0.2">
      <c r="B11" s="802"/>
      <c r="C11" s="803"/>
      <c r="D11" s="803"/>
      <c r="E11" s="805"/>
      <c r="F11" s="805"/>
      <c r="G11" s="806"/>
      <c r="H11" s="807"/>
      <c r="I11" s="809">
        <f t="shared" si="0"/>
        <v>0</v>
      </c>
      <c r="J11" s="494"/>
      <c r="K11" s="490"/>
      <c r="L11" s="490"/>
      <c r="M11" s="490"/>
    </row>
    <row r="12" spans="1:13" x14ac:dyDescent="0.2">
      <c r="B12" s="810" t="s">
        <v>321</v>
      </c>
      <c r="F12" s="490"/>
      <c r="G12" s="494"/>
      <c r="H12" s="495"/>
      <c r="I12" s="811">
        <f>SUM(I7:I11)</f>
        <v>0</v>
      </c>
      <c r="J12" s="494"/>
      <c r="K12" s="490"/>
      <c r="L12" s="490"/>
      <c r="M12" s="490"/>
    </row>
    <row r="13" spans="1:13" ht="13.5" thickBot="1" x14ac:dyDescent="0.25">
      <c r="B13" s="810"/>
      <c r="C13" s="490"/>
      <c r="D13" s="490"/>
      <c r="F13" s="490"/>
      <c r="G13" s="494"/>
      <c r="H13" s="495"/>
      <c r="I13" s="811"/>
      <c r="J13" s="494"/>
      <c r="K13" s="490"/>
      <c r="L13" s="490"/>
      <c r="M13" s="490"/>
    </row>
    <row r="14" spans="1:13" ht="51" x14ac:dyDescent="0.2">
      <c r="B14" s="812" t="s">
        <v>918</v>
      </c>
      <c r="C14" s="498" t="s">
        <v>912</v>
      </c>
      <c r="D14" s="498" t="s">
        <v>915</v>
      </c>
      <c r="E14" s="498" t="s">
        <v>917</v>
      </c>
      <c r="F14" s="498" t="s">
        <v>1161</v>
      </c>
      <c r="G14" s="813" t="s">
        <v>914</v>
      </c>
      <c r="H14" s="814" t="s">
        <v>916</v>
      </c>
      <c r="I14" s="800" t="s">
        <v>1360</v>
      </c>
      <c r="J14" s="801"/>
      <c r="K14" s="490"/>
      <c r="L14" s="490"/>
      <c r="M14" s="490"/>
    </row>
    <row r="15" spans="1:13" x14ac:dyDescent="0.2">
      <c r="B15" s="802"/>
      <c r="C15" s="815"/>
      <c r="D15" s="816"/>
      <c r="E15" s="817"/>
      <c r="F15" s="805"/>
      <c r="G15" s="806"/>
      <c r="H15" s="807"/>
      <c r="I15" s="808">
        <f>G15*H15</f>
        <v>0</v>
      </c>
      <c r="J15" s="494"/>
      <c r="K15" s="490"/>
      <c r="L15" s="490"/>
      <c r="M15" s="490"/>
    </row>
    <row r="16" spans="1:13" x14ac:dyDescent="0.2">
      <c r="B16" s="802"/>
      <c r="C16" s="815"/>
      <c r="D16" s="816"/>
      <c r="E16" s="817"/>
      <c r="F16" s="805"/>
      <c r="G16" s="806"/>
      <c r="H16" s="807"/>
      <c r="I16" s="808">
        <f>G16*H16</f>
        <v>0</v>
      </c>
      <c r="J16" s="494"/>
      <c r="K16" s="490"/>
      <c r="L16" s="490"/>
      <c r="M16" s="490"/>
    </row>
    <row r="17" spans="2:13" x14ac:dyDescent="0.2">
      <c r="B17" s="802"/>
      <c r="C17" s="815"/>
      <c r="D17" s="818"/>
      <c r="E17" s="817"/>
      <c r="F17" s="805"/>
      <c r="G17" s="806"/>
      <c r="H17" s="807"/>
      <c r="I17" s="808">
        <f>G17*H17</f>
        <v>0</v>
      </c>
      <c r="J17" s="494"/>
      <c r="K17" s="490"/>
      <c r="L17" s="490"/>
      <c r="M17" s="490"/>
    </row>
    <row r="18" spans="2:13" x14ac:dyDescent="0.2">
      <c r="B18" s="802"/>
      <c r="C18" s="815"/>
      <c r="D18" s="816"/>
      <c r="E18" s="817"/>
      <c r="F18" s="805"/>
      <c r="G18" s="806"/>
      <c r="H18" s="807"/>
      <c r="I18" s="809">
        <f>G18*H18</f>
        <v>0</v>
      </c>
      <c r="J18" s="494"/>
      <c r="K18" s="490"/>
      <c r="L18" s="490"/>
      <c r="M18" s="490"/>
    </row>
    <row r="19" spans="2:13" x14ac:dyDescent="0.2">
      <c r="B19" s="810" t="s">
        <v>321</v>
      </c>
      <c r="C19" s="490"/>
      <c r="D19" s="490"/>
      <c r="F19" s="490"/>
      <c r="G19" s="494"/>
      <c r="H19" s="495"/>
      <c r="I19" s="811">
        <f>SUM(I15:I18)</f>
        <v>0</v>
      </c>
      <c r="J19" s="494"/>
      <c r="K19" s="490"/>
      <c r="L19" s="490"/>
      <c r="M19" s="490"/>
    </row>
    <row r="20" spans="2:13" x14ac:dyDescent="0.2">
      <c r="B20" s="810"/>
      <c r="C20" s="490"/>
      <c r="D20" s="490"/>
      <c r="F20" s="490"/>
      <c r="G20" s="494"/>
      <c r="H20" s="495"/>
      <c r="I20" s="811"/>
      <c r="J20" s="494"/>
      <c r="K20" s="490"/>
      <c r="L20" s="490"/>
      <c r="M20" s="490"/>
    </row>
    <row r="21" spans="2:13" x14ac:dyDescent="0.2">
      <c r="B21" s="819"/>
      <c r="C21" s="490"/>
      <c r="D21" s="490"/>
      <c r="F21" s="490"/>
      <c r="G21" s="494"/>
      <c r="H21" s="820" t="s">
        <v>919</v>
      </c>
      <c r="I21" s="811">
        <f>I12+I19</f>
        <v>0</v>
      </c>
      <c r="J21" s="494"/>
      <c r="K21" s="490"/>
      <c r="L21" s="490"/>
      <c r="M21" s="490"/>
    </row>
    <row r="22" spans="2:13" ht="13.5" thickBot="1" x14ac:dyDescent="0.25">
      <c r="B22" s="821"/>
      <c r="C22" s="822"/>
      <c r="D22" s="822"/>
      <c r="E22" s="822"/>
      <c r="F22" s="822"/>
      <c r="G22" s="823"/>
      <c r="H22" s="824"/>
      <c r="I22" s="825" t="str">
        <f>IF(I21&lt;25000000,"Eligible","Not Eligible")</f>
        <v>Eligible</v>
      </c>
      <c r="J22" s="826"/>
      <c r="K22" s="490"/>
      <c r="L22" s="490"/>
      <c r="M22" s="490"/>
    </row>
    <row r="23" spans="2:13" x14ac:dyDescent="0.2">
      <c r="B23" s="490"/>
      <c r="C23" s="490"/>
      <c r="D23" s="490"/>
      <c r="F23" s="490"/>
      <c r="G23" s="494"/>
      <c r="H23" s="495"/>
      <c r="I23" s="826"/>
      <c r="J23" s="826"/>
      <c r="K23" s="490"/>
      <c r="L23" s="490"/>
      <c r="M23" s="490"/>
    </row>
    <row r="24" spans="2:13" ht="13.5" thickBot="1" x14ac:dyDescent="0.25">
      <c r="B24" s="795" t="s">
        <v>922</v>
      </c>
      <c r="C24" s="490"/>
      <c r="D24" s="490"/>
      <c r="F24" s="490"/>
      <c r="G24" s="494"/>
      <c r="H24" s="495"/>
      <c r="I24" s="494"/>
      <c r="J24" s="494"/>
      <c r="K24" s="490"/>
      <c r="L24" s="490"/>
      <c r="M24" s="490"/>
    </row>
    <row r="25" spans="2:13" ht="51" x14ac:dyDescent="0.2">
      <c r="B25" s="796" t="s">
        <v>1540</v>
      </c>
      <c r="C25" s="797" t="s">
        <v>912</v>
      </c>
      <c r="D25" s="797" t="s">
        <v>915</v>
      </c>
      <c r="E25" s="797" t="s">
        <v>917</v>
      </c>
      <c r="F25" s="797" t="s">
        <v>1161</v>
      </c>
      <c r="G25" s="798" t="s">
        <v>914</v>
      </c>
      <c r="H25" s="799" t="s">
        <v>916</v>
      </c>
      <c r="I25" s="800" t="s">
        <v>1360</v>
      </c>
      <c r="J25" s="801"/>
      <c r="K25" s="490"/>
      <c r="L25" s="490"/>
      <c r="M25" s="490"/>
    </row>
    <row r="26" spans="2:13" x14ac:dyDescent="0.2">
      <c r="B26" s="802"/>
      <c r="C26" s="803"/>
      <c r="D26" s="804"/>
      <c r="E26" s="805"/>
      <c r="F26" s="805"/>
      <c r="G26" s="806"/>
      <c r="H26" s="807"/>
      <c r="I26" s="808">
        <f>G26*H26</f>
        <v>0</v>
      </c>
      <c r="J26" s="494"/>
      <c r="K26" s="490"/>
      <c r="L26" s="490"/>
      <c r="M26" s="490"/>
    </row>
    <row r="27" spans="2:13" x14ac:dyDescent="0.2">
      <c r="B27" s="802"/>
      <c r="C27" s="803"/>
      <c r="D27" s="803"/>
      <c r="E27" s="805"/>
      <c r="F27" s="805"/>
      <c r="G27" s="806"/>
      <c r="H27" s="807"/>
      <c r="I27" s="808">
        <f t="shared" ref="I27:I30" si="1">G27*H27</f>
        <v>0</v>
      </c>
      <c r="J27" s="494"/>
      <c r="K27" s="490"/>
      <c r="L27" s="490"/>
      <c r="M27" s="490"/>
    </row>
    <row r="28" spans="2:13" x14ac:dyDescent="0.2">
      <c r="B28" s="802"/>
      <c r="C28" s="803"/>
      <c r="D28" s="803"/>
      <c r="E28" s="805"/>
      <c r="F28" s="805"/>
      <c r="G28" s="806"/>
      <c r="H28" s="807"/>
      <c r="I28" s="808">
        <f t="shared" si="1"/>
        <v>0</v>
      </c>
      <c r="J28" s="494"/>
      <c r="K28" s="490"/>
      <c r="L28" s="490"/>
      <c r="M28" s="490"/>
    </row>
    <row r="29" spans="2:13" x14ac:dyDescent="0.2">
      <c r="B29" s="802"/>
      <c r="C29" s="803"/>
      <c r="D29" s="803"/>
      <c r="E29" s="805"/>
      <c r="F29" s="805"/>
      <c r="G29" s="806"/>
      <c r="H29" s="807"/>
      <c r="I29" s="808">
        <f t="shared" si="1"/>
        <v>0</v>
      </c>
      <c r="J29" s="494"/>
      <c r="K29" s="490"/>
      <c r="L29" s="490"/>
      <c r="M29" s="490"/>
    </row>
    <row r="30" spans="2:13" x14ac:dyDescent="0.2">
      <c r="B30" s="802"/>
      <c r="C30" s="803"/>
      <c r="D30" s="803"/>
      <c r="E30" s="805"/>
      <c r="F30" s="805"/>
      <c r="G30" s="806"/>
      <c r="H30" s="807"/>
      <c r="I30" s="809">
        <f t="shared" si="1"/>
        <v>0</v>
      </c>
      <c r="J30" s="494"/>
      <c r="K30" s="490"/>
      <c r="L30" s="490"/>
      <c r="M30" s="490"/>
    </row>
    <row r="31" spans="2:13" x14ac:dyDescent="0.2">
      <c r="B31" s="810" t="s">
        <v>321</v>
      </c>
      <c r="F31" s="490"/>
      <c r="G31" s="494"/>
      <c r="H31" s="495"/>
      <c r="I31" s="811">
        <f>SUM(I26:I30)</f>
        <v>0</v>
      </c>
      <c r="J31" s="494"/>
      <c r="K31" s="490"/>
      <c r="L31" s="490"/>
      <c r="M31" s="490"/>
    </row>
    <row r="32" spans="2:13" ht="13.5" thickBot="1" x14ac:dyDescent="0.25">
      <c r="B32" s="810"/>
      <c r="C32" s="490"/>
      <c r="D32" s="490"/>
      <c r="F32" s="490"/>
      <c r="G32" s="494"/>
      <c r="H32" s="495"/>
      <c r="I32" s="811"/>
      <c r="J32" s="494"/>
      <c r="K32" s="490"/>
      <c r="L32" s="490"/>
      <c r="M32" s="490"/>
    </row>
    <row r="33" spans="2:13" ht="51" x14ac:dyDescent="0.2">
      <c r="B33" s="812" t="s">
        <v>918</v>
      </c>
      <c r="C33" s="498" t="s">
        <v>912</v>
      </c>
      <c r="D33" s="498" t="s">
        <v>915</v>
      </c>
      <c r="E33" s="498" t="s">
        <v>917</v>
      </c>
      <c r="F33" s="498" t="s">
        <v>1161</v>
      </c>
      <c r="G33" s="813" t="s">
        <v>914</v>
      </c>
      <c r="H33" s="814" t="s">
        <v>916</v>
      </c>
      <c r="I33" s="800" t="s">
        <v>1360</v>
      </c>
      <c r="J33" s="801"/>
      <c r="K33" s="490"/>
      <c r="L33" s="490"/>
      <c r="M33" s="490"/>
    </row>
    <row r="34" spans="2:13" x14ac:dyDescent="0.2">
      <c r="B34" s="802"/>
      <c r="C34" s="815"/>
      <c r="D34" s="816"/>
      <c r="E34" s="817"/>
      <c r="F34" s="805"/>
      <c r="G34" s="806"/>
      <c r="H34" s="807"/>
      <c r="I34" s="808">
        <f>G34*H34</f>
        <v>0</v>
      </c>
      <c r="J34" s="494"/>
      <c r="K34" s="490"/>
      <c r="L34" s="490"/>
      <c r="M34" s="490"/>
    </row>
    <row r="35" spans="2:13" x14ac:dyDescent="0.2">
      <c r="B35" s="802"/>
      <c r="C35" s="815"/>
      <c r="D35" s="816"/>
      <c r="E35" s="817"/>
      <c r="F35" s="805"/>
      <c r="G35" s="806"/>
      <c r="H35" s="807"/>
      <c r="I35" s="808">
        <f>G35*H35</f>
        <v>0</v>
      </c>
      <c r="J35" s="494"/>
      <c r="K35" s="490"/>
      <c r="L35" s="490"/>
      <c r="M35" s="490"/>
    </row>
    <row r="36" spans="2:13" x14ac:dyDescent="0.2">
      <c r="B36" s="802"/>
      <c r="C36" s="815"/>
      <c r="D36" s="818"/>
      <c r="E36" s="817"/>
      <c r="F36" s="805"/>
      <c r="G36" s="806"/>
      <c r="H36" s="807"/>
      <c r="I36" s="808">
        <f>G36*H36</f>
        <v>0</v>
      </c>
      <c r="J36" s="494"/>
      <c r="K36" s="490"/>
      <c r="L36" s="490"/>
      <c r="M36" s="490"/>
    </row>
    <row r="37" spans="2:13" x14ac:dyDescent="0.2">
      <c r="B37" s="802"/>
      <c r="C37" s="815"/>
      <c r="D37" s="816"/>
      <c r="E37" s="817"/>
      <c r="F37" s="805"/>
      <c r="G37" s="806"/>
      <c r="H37" s="807"/>
      <c r="I37" s="809">
        <f>G37*H37</f>
        <v>0</v>
      </c>
      <c r="J37" s="494"/>
      <c r="K37" s="490"/>
      <c r="L37" s="490"/>
      <c r="M37" s="490"/>
    </row>
    <row r="38" spans="2:13" x14ac:dyDescent="0.2">
      <c r="B38" s="810" t="s">
        <v>321</v>
      </c>
      <c r="C38" s="490"/>
      <c r="D38" s="490"/>
      <c r="F38" s="490"/>
      <c r="G38" s="494"/>
      <c r="H38" s="495"/>
      <c r="I38" s="811">
        <f>SUM(I34:I37)</f>
        <v>0</v>
      </c>
      <c r="J38" s="494"/>
      <c r="K38" s="490"/>
      <c r="L38" s="490"/>
      <c r="M38" s="490"/>
    </row>
    <row r="39" spans="2:13" x14ac:dyDescent="0.2">
      <c r="B39" s="810"/>
      <c r="C39" s="490"/>
      <c r="D39" s="490"/>
      <c r="F39" s="490"/>
      <c r="G39" s="494"/>
      <c r="H39" s="495"/>
      <c r="I39" s="811"/>
      <c r="J39" s="494"/>
      <c r="K39" s="490"/>
      <c r="L39" s="490"/>
      <c r="M39" s="490"/>
    </row>
    <row r="40" spans="2:13" x14ac:dyDescent="0.2">
      <c r="B40" s="819"/>
      <c r="C40" s="490"/>
      <c r="D40" s="490"/>
      <c r="F40" s="490"/>
      <c r="G40" s="494"/>
      <c r="H40" s="820" t="s">
        <v>919</v>
      </c>
      <c r="I40" s="811">
        <f>I31+I38</f>
        <v>0</v>
      </c>
      <c r="J40" s="494"/>
      <c r="K40" s="490"/>
      <c r="L40" s="490"/>
      <c r="M40" s="490"/>
    </row>
    <row r="41" spans="2:13" ht="13.5" thickBot="1" x14ac:dyDescent="0.25">
      <c r="B41" s="821"/>
      <c r="C41" s="822"/>
      <c r="D41" s="822"/>
      <c r="E41" s="822"/>
      <c r="F41" s="822"/>
      <c r="G41" s="823"/>
      <c r="H41" s="824"/>
      <c r="I41" s="825" t="str">
        <f>IF(I40&lt;25000000,"Eligible","Not Eligible")</f>
        <v>Eligible</v>
      </c>
      <c r="J41" s="826"/>
      <c r="K41" s="490"/>
      <c r="L41" s="490"/>
      <c r="M41" s="490"/>
    </row>
    <row r="42" spans="2:13" x14ac:dyDescent="0.2">
      <c r="B42" s="490"/>
      <c r="C42" s="490"/>
      <c r="D42" s="490"/>
      <c r="F42" s="490"/>
      <c r="G42" s="494"/>
      <c r="H42" s="495"/>
      <c r="I42" s="826"/>
      <c r="J42" s="826"/>
      <c r="K42" s="490"/>
      <c r="L42" s="490"/>
      <c r="M42" s="490"/>
    </row>
    <row r="43" spans="2:13" ht="13.5" thickBot="1" x14ac:dyDescent="0.25">
      <c r="B43" s="795" t="s">
        <v>923</v>
      </c>
    </row>
    <row r="44" spans="2:13" ht="51" x14ac:dyDescent="0.2">
      <c r="B44" s="796" t="s">
        <v>1540</v>
      </c>
      <c r="C44" s="797" t="s">
        <v>912</v>
      </c>
      <c r="D44" s="797" t="s">
        <v>915</v>
      </c>
      <c r="E44" s="797" t="s">
        <v>917</v>
      </c>
      <c r="F44" s="797" t="s">
        <v>1161</v>
      </c>
      <c r="G44" s="798" t="s">
        <v>914</v>
      </c>
      <c r="H44" s="799" t="s">
        <v>916</v>
      </c>
      <c r="I44" s="800" t="s">
        <v>1360</v>
      </c>
      <c r="J44" s="801"/>
      <c r="K44" s="490"/>
      <c r="L44" s="490"/>
      <c r="M44" s="490"/>
    </row>
    <row r="45" spans="2:13" x14ac:dyDescent="0.2">
      <c r="B45" s="802"/>
      <c r="C45" s="803"/>
      <c r="D45" s="804"/>
      <c r="E45" s="805"/>
      <c r="F45" s="805"/>
      <c r="G45" s="806"/>
      <c r="H45" s="807"/>
      <c r="I45" s="808">
        <f>G45*H45</f>
        <v>0</v>
      </c>
      <c r="J45" s="494"/>
      <c r="K45" s="490"/>
      <c r="L45" s="490"/>
      <c r="M45" s="490"/>
    </row>
    <row r="46" spans="2:13" x14ac:dyDescent="0.2">
      <c r="B46" s="802"/>
      <c r="C46" s="803"/>
      <c r="D46" s="803"/>
      <c r="E46" s="805"/>
      <c r="F46" s="805"/>
      <c r="G46" s="806"/>
      <c r="H46" s="807"/>
      <c r="I46" s="808">
        <f t="shared" ref="I46:I49" si="2">G46*H46</f>
        <v>0</v>
      </c>
      <c r="J46" s="494"/>
      <c r="K46" s="490"/>
      <c r="L46" s="490"/>
      <c r="M46" s="490"/>
    </row>
    <row r="47" spans="2:13" x14ac:dyDescent="0.2">
      <c r="B47" s="802"/>
      <c r="C47" s="803"/>
      <c r="D47" s="803"/>
      <c r="E47" s="805"/>
      <c r="F47" s="805"/>
      <c r="G47" s="806"/>
      <c r="H47" s="807"/>
      <c r="I47" s="808">
        <f t="shared" si="2"/>
        <v>0</v>
      </c>
      <c r="J47" s="494"/>
      <c r="K47" s="490"/>
      <c r="L47" s="490"/>
      <c r="M47" s="490"/>
    </row>
    <row r="48" spans="2:13" x14ac:dyDescent="0.2">
      <c r="B48" s="802"/>
      <c r="C48" s="803"/>
      <c r="D48" s="803"/>
      <c r="E48" s="805"/>
      <c r="F48" s="805"/>
      <c r="G48" s="806"/>
      <c r="H48" s="807"/>
      <c r="I48" s="808">
        <f t="shared" si="2"/>
        <v>0</v>
      </c>
      <c r="J48" s="494"/>
      <c r="K48" s="490"/>
      <c r="L48" s="490"/>
      <c r="M48" s="490"/>
    </row>
    <row r="49" spans="2:13" x14ac:dyDescent="0.2">
      <c r="B49" s="802"/>
      <c r="C49" s="803"/>
      <c r="D49" s="803"/>
      <c r="E49" s="805"/>
      <c r="F49" s="805"/>
      <c r="G49" s="806"/>
      <c r="H49" s="807"/>
      <c r="I49" s="809">
        <f t="shared" si="2"/>
        <v>0</v>
      </c>
      <c r="J49" s="494"/>
      <c r="K49" s="490"/>
      <c r="L49" s="490"/>
      <c r="M49" s="490"/>
    </row>
    <row r="50" spans="2:13" x14ac:dyDescent="0.2">
      <c r="B50" s="810" t="s">
        <v>321</v>
      </c>
      <c r="F50" s="490"/>
      <c r="G50" s="494"/>
      <c r="H50" s="495"/>
      <c r="I50" s="811">
        <f>SUM(I45:I49)</f>
        <v>0</v>
      </c>
      <c r="J50" s="494"/>
      <c r="K50" s="490"/>
      <c r="L50" s="490"/>
      <c r="M50" s="490"/>
    </row>
    <row r="51" spans="2:13" ht="13.5" thickBot="1" x14ac:dyDescent="0.25">
      <c r="B51" s="810"/>
      <c r="C51" s="490"/>
      <c r="D51" s="490"/>
      <c r="F51" s="490"/>
      <c r="G51" s="494"/>
      <c r="H51" s="495"/>
      <c r="I51" s="811"/>
      <c r="J51" s="494"/>
      <c r="K51" s="490"/>
      <c r="L51" s="490"/>
      <c r="M51" s="490"/>
    </row>
    <row r="52" spans="2:13" ht="51" x14ac:dyDescent="0.2">
      <c r="B52" s="812" t="s">
        <v>918</v>
      </c>
      <c r="C52" s="498" t="s">
        <v>912</v>
      </c>
      <c r="D52" s="498" t="s">
        <v>915</v>
      </c>
      <c r="E52" s="498" t="s">
        <v>917</v>
      </c>
      <c r="F52" s="498" t="s">
        <v>1161</v>
      </c>
      <c r="G52" s="813" t="s">
        <v>914</v>
      </c>
      <c r="H52" s="814" t="s">
        <v>916</v>
      </c>
      <c r="I52" s="800" t="s">
        <v>1360</v>
      </c>
      <c r="J52" s="801"/>
      <c r="K52" s="490"/>
      <c r="L52" s="490"/>
      <c r="M52" s="490"/>
    </row>
    <row r="53" spans="2:13" x14ac:dyDescent="0.2">
      <c r="B53" s="802"/>
      <c r="C53" s="815"/>
      <c r="D53" s="816"/>
      <c r="E53" s="817"/>
      <c r="F53" s="805"/>
      <c r="G53" s="806"/>
      <c r="H53" s="807"/>
      <c r="I53" s="808">
        <f>G53*H53</f>
        <v>0</v>
      </c>
      <c r="J53" s="494"/>
      <c r="K53" s="490"/>
      <c r="L53" s="490"/>
      <c r="M53" s="490"/>
    </row>
    <row r="54" spans="2:13" x14ac:dyDescent="0.2">
      <c r="B54" s="802"/>
      <c r="C54" s="815"/>
      <c r="D54" s="816"/>
      <c r="E54" s="817"/>
      <c r="F54" s="805"/>
      <c r="G54" s="806"/>
      <c r="H54" s="807"/>
      <c r="I54" s="808">
        <f>G54*H54</f>
        <v>0</v>
      </c>
      <c r="J54" s="494"/>
      <c r="K54" s="490"/>
      <c r="L54" s="490"/>
      <c r="M54" s="490"/>
    </row>
    <row r="55" spans="2:13" x14ac:dyDescent="0.2">
      <c r="B55" s="802"/>
      <c r="C55" s="815"/>
      <c r="D55" s="818"/>
      <c r="E55" s="817"/>
      <c r="F55" s="805"/>
      <c r="G55" s="806"/>
      <c r="H55" s="807"/>
      <c r="I55" s="808">
        <f>G55*H55</f>
        <v>0</v>
      </c>
      <c r="J55" s="494"/>
      <c r="K55" s="490"/>
      <c r="L55" s="490"/>
      <c r="M55" s="490"/>
    </row>
    <row r="56" spans="2:13" x14ac:dyDescent="0.2">
      <c r="B56" s="802"/>
      <c r="C56" s="815"/>
      <c r="D56" s="816"/>
      <c r="E56" s="817"/>
      <c r="F56" s="805"/>
      <c r="G56" s="806"/>
      <c r="H56" s="807"/>
      <c r="I56" s="809">
        <f>G56*H56</f>
        <v>0</v>
      </c>
      <c r="J56" s="494"/>
      <c r="K56" s="490"/>
      <c r="L56" s="490"/>
      <c r="M56" s="490"/>
    </row>
    <row r="57" spans="2:13" x14ac:dyDescent="0.2">
      <c r="B57" s="810" t="s">
        <v>321</v>
      </c>
      <c r="C57" s="490"/>
      <c r="D57" s="490"/>
      <c r="F57" s="490"/>
      <c r="G57" s="494"/>
      <c r="H57" s="495"/>
      <c r="I57" s="811">
        <f>SUM(I53:I56)</f>
        <v>0</v>
      </c>
      <c r="J57" s="494"/>
      <c r="K57" s="490"/>
      <c r="L57" s="490"/>
      <c r="M57" s="490"/>
    </row>
    <row r="58" spans="2:13" x14ac:dyDescent="0.2">
      <c r="B58" s="810"/>
      <c r="C58" s="490"/>
      <c r="D58" s="490"/>
      <c r="F58" s="490"/>
      <c r="G58" s="494"/>
      <c r="H58" s="495"/>
      <c r="I58" s="811"/>
      <c r="J58" s="494"/>
      <c r="K58" s="490"/>
      <c r="L58" s="490"/>
      <c r="M58" s="490"/>
    </row>
    <row r="59" spans="2:13" x14ac:dyDescent="0.2">
      <c r="B59" s="819"/>
      <c r="C59" s="490"/>
      <c r="D59" s="490"/>
      <c r="F59" s="490"/>
      <c r="G59" s="494"/>
      <c r="H59" s="820" t="s">
        <v>919</v>
      </c>
      <c r="I59" s="811">
        <f>I50+I57</f>
        <v>0</v>
      </c>
      <c r="J59" s="494"/>
      <c r="K59" s="490"/>
      <c r="L59" s="490"/>
      <c r="M59" s="490"/>
    </row>
    <row r="60" spans="2:13" ht="13.5" thickBot="1" x14ac:dyDescent="0.25">
      <c r="B60" s="821"/>
      <c r="C60" s="822"/>
      <c r="D60" s="822"/>
      <c r="E60" s="822"/>
      <c r="F60" s="822"/>
      <c r="G60" s="823"/>
      <c r="H60" s="824"/>
      <c r="I60" s="825" t="str">
        <f>IF(I59&lt;25000000,"Eligible","Not Eligible")</f>
        <v>Eligible</v>
      </c>
      <c r="J60" s="826"/>
      <c r="K60" s="490"/>
      <c r="L60" s="490"/>
      <c r="M60" s="490"/>
    </row>
    <row r="62" spans="2:13" ht="13.5" thickBot="1" x14ac:dyDescent="0.25">
      <c r="B62" s="795" t="s">
        <v>1110</v>
      </c>
    </row>
    <row r="63" spans="2:13" ht="51" x14ac:dyDescent="0.2">
      <c r="B63" s="796" t="s">
        <v>1540</v>
      </c>
      <c r="C63" s="797" t="s">
        <v>912</v>
      </c>
      <c r="D63" s="797" t="s">
        <v>915</v>
      </c>
      <c r="E63" s="797" t="s">
        <v>917</v>
      </c>
      <c r="F63" s="797" t="s">
        <v>1161</v>
      </c>
      <c r="G63" s="798" t="s">
        <v>914</v>
      </c>
      <c r="H63" s="799" t="s">
        <v>916</v>
      </c>
      <c r="I63" s="800" t="s">
        <v>1360</v>
      </c>
      <c r="J63" s="801"/>
      <c r="K63" s="490"/>
      <c r="L63" s="490"/>
      <c r="M63" s="490"/>
    </row>
    <row r="64" spans="2:13" x14ac:dyDescent="0.2">
      <c r="B64" s="802"/>
      <c r="C64" s="803"/>
      <c r="D64" s="804"/>
      <c r="E64" s="805"/>
      <c r="F64" s="805"/>
      <c r="G64" s="806"/>
      <c r="H64" s="807"/>
      <c r="I64" s="808">
        <f>G64*H64</f>
        <v>0</v>
      </c>
      <c r="J64" s="494"/>
      <c r="K64" s="490"/>
      <c r="L64" s="490"/>
      <c r="M64" s="490"/>
    </row>
    <row r="65" spans="2:13" x14ac:dyDescent="0.2">
      <c r="B65" s="802"/>
      <c r="C65" s="803"/>
      <c r="D65" s="803"/>
      <c r="E65" s="805"/>
      <c r="F65" s="805"/>
      <c r="G65" s="806"/>
      <c r="H65" s="807"/>
      <c r="I65" s="808">
        <f t="shared" ref="I65:I68" si="3">G65*H65</f>
        <v>0</v>
      </c>
      <c r="J65" s="494"/>
      <c r="K65" s="490"/>
      <c r="L65" s="490"/>
      <c r="M65" s="490"/>
    </row>
    <row r="66" spans="2:13" x14ac:dyDescent="0.2">
      <c r="B66" s="802"/>
      <c r="C66" s="803"/>
      <c r="D66" s="803"/>
      <c r="E66" s="805"/>
      <c r="F66" s="805"/>
      <c r="G66" s="806"/>
      <c r="H66" s="807"/>
      <c r="I66" s="808">
        <f t="shared" si="3"/>
        <v>0</v>
      </c>
      <c r="J66" s="494"/>
      <c r="K66" s="490"/>
      <c r="L66" s="490"/>
      <c r="M66" s="490"/>
    </row>
    <row r="67" spans="2:13" x14ac:dyDescent="0.2">
      <c r="B67" s="802"/>
      <c r="C67" s="803"/>
      <c r="D67" s="803"/>
      <c r="E67" s="805"/>
      <c r="F67" s="805"/>
      <c r="G67" s="806"/>
      <c r="H67" s="807"/>
      <c r="I67" s="808">
        <f t="shared" si="3"/>
        <v>0</v>
      </c>
      <c r="J67" s="494"/>
      <c r="K67" s="490"/>
      <c r="L67" s="490"/>
      <c r="M67" s="490"/>
    </row>
    <row r="68" spans="2:13" x14ac:dyDescent="0.2">
      <c r="B68" s="802"/>
      <c r="C68" s="803"/>
      <c r="D68" s="803"/>
      <c r="E68" s="805"/>
      <c r="F68" s="805"/>
      <c r="G68" s="806"/>
      <c r="H68" s="807"/>
      <c r="I68" s="809">
        <f t="shared" si="3"/>
        <v>0</v>
      </c>
      <c r="J68" s="494"/>
      <c r="K68" s="490"/>
      <c r="L68" s="490"/>
      <c r="M68" s="490"/>
    </row>
    <row r="69" spans="2:13" x14ac:dyDescent="0.2">
      <c r="B69" s="810" t="s">
        <v>321</v>
      </c>
      <c r="F69" s="490"/>
      <c r="G69" s="494"/>
      <c r="H69" s="495"/>
      <c r="I69" s="811">
        <f>SUM(I64:I68)</f>
        <v>0</v>
      </c>
      <c r="J69" s="494"/>
      <c r="K69" s="490"/>
      <c r="L69" s="490"/>
      <c r="M69" s="490"/>
    </row>
    <row r="70" spans="2:13" ht="13.5" thickBot="1" x14ac:dyDescent="0.25">
      <c r="B70" s="810"/>
      <c r="C70" s="490"/>
      <c r="D70" s="490"/>
      <c r="F70" s="490"/>
      <c r="G70" s="494"/>
      <c r="H70" s="495"/>
      <c r="I70" s="811"/>
      <c r="J70" s="494"/>
      <c r="K70" s="490"/>
      <c r="L70" s="490"/>
      <c r="M70" s="490"/>
    </row>
    <row r="71" spans="2:13" ht="51" x14ac:dyDescent="0.2">
      <c r="B71" s="812" t="s">
        <v>918</v>
      </c>
      <c r="C71" s="498" t="s">
        <v>912</v>
      </c>
      <c r="D71" s="498" t="s">
        <v>915</v>
      </c>
      <c r="E71" s="498" t="s">
        <v>917</v>
      </c>
      <c r="F71" s="498" t="s">
        <v>1161</v>
      </c>
      <c r="G71" s="813" t="s">
        <v>914</v>
      </c>
      <c r="H71" s="814" t="s">
        <v>916</v>
      </c>
      <c r="I71" s="800" t="s">
        <v>1360</v>
      </c>
      <c r="J71" s="801"/>
      <c r="K71" s="490"/>
      <c r="L71" s="490"/>
      <c r="M71" s="490"/>
    </row>
    <row r="72" spans="2:13" x14ac:dyDescent="0.2">
      <c r="B72" s="802"/>
      <c r="C72" s="815"/>
      <c r="D72" s="816"/>
      <c r="E72" s="817"/>
      <c r="F72" s="805"/>
      <c r="G72" s="806"/>
      <c r="H72" s="807"/>
      <c r="I72" s="808">
        <f>G72*H72</f>
        <v>0</v>
      </c>
      <c r="J72" s="494"/>
      <c r="K72" s="490"/>
      <c r="L72" s="490"/>
      <c r="M72" s="490"/>
    </row>
    <row r="73" spans="2:13" x14ac:dyDescent="0.2">
      <c r="B73" s="802"/>
      <c r="C73" s="815"/>
      <c r="D73" s="816"/>
      <c r="E73" s="817"/>
      <c r="F73" s="805"/>
      <c r="G73" s="806"/>
      <c r="H73" s="807"/>
      <c r="I73" s="808">
        <f>G73*H73</f>
        <v>0</v>
      </c>
      <c r="J73" s="494"/>
      <c r="K73" s="490"/>
      <c r="L73" s="490"/>
      <c r="M73" s="490"/>
    </row>
    <row r="74" spans="2:13" x14ac:dyDescent="0.2">
      <c r="B74" s="802"/>
      <c r="C74" s="815"/>
      <c r="D74" s="818"/>
      <c r="E74" s="817"/>
      <c r="F74" s="805"/>
      <c r="G74" s="806"/>
      <c r="H74" s="807"/>
      <c r="I74" s="808">
        <f>G74*H74</f>
        <v>0</v>
      </c>
      <c r="J74" s="494"/>
      <c r="K74" s="490"/>
      <c r="L74" s="490"/>
      <c r="M74" s="490"/>
    </row>
    <row r="75" spans="2:13" x14ac:dyDescent="0.2">
      <c r="B75" s="802"/>
      <c r="C75" s="815"/>
      <c r="D75" s="816"/>
      <c r="E75" s="817"/>
      <c r="F75" s="805"/>
      <c r="G75" s="806"/>
      <c r="H75" s="807"/>
      <c r="I75" s="809">
        <f>G75*H75</f>
        <v>0</v>
      </c>
      <c r="J75" s="494"/>
      <c r="K75" s="490"/>
      <c r="L75" s="490"/>
      <c r="M75" s="490"/>
    </row>
    <row r="76" spans="2:13" x14ac:dyDescent="0.2">
      <c r="B76" s="810" t="s">
        <v>321</v>
      </c>
      <c r="C76" s="490"/>
      <c r="D76" s="490"/>
      <c r="F76" s="490"/>
      <c r="G76" s="494"/>
      <c r="H76" s="495"/>
      <c r="I76" s="811">
        <f>SUM(I72:I75)</f>
        <v>0</v>
      </c>
      <c r="J76" s="494"/>
      <c r="K76" s="490"/>
      <c r="L76" s="490"/>
      <c r="M76" s="490"/>
    </row>
    <row r="77" spans="2:13" x14ac:dyDescent="0.2">
      <c r="B77" s="810"/>
      <c r="C77" s="490"/>
      <c r="D77" s="490"/>
      <c r="F77" s="490"/>
      <c r="G77" s="494"/>
      <c r="H77" s="495"/>
      <c r="I77" s="811"/>
      <c r="J77" s="494"/>
      <c r="K77" s="490"/>
      <c r="L77" s="490"/>
      <c r="M77" s="490"/>
    </row>
    <row r="78" spans="2:13" x14ac:dyDescent="0.2">
      <c r="B78" s="819"/>
      <c r="C78" s="490"/>
      <c r="D78" s="490"/>
      <c r="F78" s="490"/>
      <c r="G78" s="494"/>
      <c r="H78" s="820" t="s">
        <v>919</v>
      </c>
      <c r="I78" s="811">
        <f>I69+I76</f>
        <v>0</v>
      </c>
      <c r="J78" s="494"/>
      <c r="K78" s="490"/>
      <c r="L78" s="490"/>
      <c r="M78" s="490"/>
    </row>
    <row r="79" spans="2:13" ht="13.5" thickBot="1" x14ac:dyDescent="0.25">
      <c r="B79" s="821"/>
      <c r="C79" s="822"/>
      <c r="D79" s="822"/>
      <c r="E79" s="822"/>
      <c r="F79" s="822"/>
      <c r="G79" s="823"/>
      <c r="H79" s="824"/>
      <c r="I79" s="825" t="str">
        <f>IF(I78&lt;25000000,"Eligible","Not Eligible")</f>
        <v>Eligible</v>
      </c>
      <c r="J79" s="826"/>
      <c r="K79" s="490"/>
      <c r="L79" s="490"/>
      <c r="M79" s="490"/>
    </row>
  </sheetData>
  <mergeCells count="1">
    <mergeCell ref="B2:K2"/>
  </mergeCells>
  <pageMargins left="0.7" right="0.7" top="0.75" bottom="0.75" header="0.3" footer="0.3"/>
  <pageSetup scale="76" fitToWidth="8" fitToHeight="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sheetPr>
  <dimension ref="A1:Q263"/>
  <sheetViews>
    <sheetView showGridLines="0" showZeros="0" showWhiteSpace="0" view="pageBreakPreview" zoomScaleNormal="75" zoomScaleSheetLayoutView="100" workbookViewId="0">
      <selection activeCell="F6" sqref="F6:Q6"/>
    </sheetView>
  </sheetViews>
  <sheetFormatPr defaultColWidth="9.140625" defaultRowHeight="12.75" x14ac:dyDescent="0.2"/>
  <cols>
    <col min="1" max="1" width="3.7109375" style="85" customWidth="1"/>
    <col min="2" max="2" width="1.5703125" style="85" customWidth="1"/>
    <col min="3" max="3" width="4.42578125" style="85" customWidth="1"/>
    <col min="4" max="4" width="13.85546875" style="85" customWidth="1"/>
    <col min="5" max="5" width="7.5703125" style="85" customWidth="1"/>
    <col min="6" max="6" width="8.5703125" style="85" bestFit="1" customWidth="1"/>
    <col min="7" max="7" width="6.5703125" style="85" customWidth="1"/>
    <col min="8" max="8" width="5.28515625" style="85" customWidth="1"/>
    <col min="9" max="9" width="4.42578125" style="85" customWidth="1"/>
    <col min="10" max="10" width="4.5703125" style="85" customWidth="1"/>
    <col min="11" max="11" width="11.140625" style="85" customWidth="1"/>
    <col min="12" max="13" width="4.42578125" style="85" customWidth="1"/>
    <col min="14" max="14" width="10.5703125" style="85" customWidth="1"/>
    <col min="15" max="16" width="4.42578125" style="85" customWidth="1"/>
    <col min="17" max="17" width="12.42578125" style="85" customWidth="1"/>
    <col min="18" max="18" width="3.7109375" style="85" customWidth="1"/>
    <col min="19" max="16384" width="9.140625" style="85"/>
  </cols>
  <sheetData>
    <row r="1" spans="1:17" x14ac:dyDescent="0.2">
      <c r="A1" s="85" t="s">
        <v>974</v>
      </c>
    </row>
    <row r="2" spans="1:17" s="119" customFormat="1" ht="15.75" x14ac:dyDescent="0.25">
      <c r="B2" s="116" t="s">
        <v>805</v>
      </c>
      <c r="C2" s="116"/>
      <c r="D2" s="116"/>
      <c r="E2" s="116"/>
      <c r="F2" s="116"/>
      <c r="G2" s="116"/>
      <c r="H2" s="116"/>
      <c r="I2" s="116"/>
      <c r="J2" s="116"/>
      <c r="K2" s="116"/>
      <c r="L2" s="116"/>
      <c r="M2" s="116"/>
      <c r="N2" s="116"/>
      <c r="O2" s="115"/>
      <c r="P2" s="115"/>
      <c r="Q2" s="115"/>
    </row>
    <row r="3" spans="1:17" ht="13.5" thickBot="1" x14ac:dyDescent="0.25">
      <c r="B3" s="167">
        <f>F6</f>
        <v>0</v>
      </c>
      <c r="C3" s="167"/>
      <c r="D3" s="167"/>
      <c r="E3" s="167"/>
      <c r="F3" s="167"/>
      <c r="G3" s="167"/>
      <c r="H3" s="167"/>
      <c r="I3" s="167"/>
      <c r="J3" s="167"/>
      <c r="K3" s="167"/>
      <c r="L3" s="167"/>
      <c r="M3" s="167"/>
      <c r="N3" s="167"/>
      <c r="O3" s="131"/>
      <c r="P3" s="131"/>
      <c r="Q3" s="131"/>
    </row>
    <row r="4" spans="1:17" ht="15" customHeight="1" x14ac:dyDescent="0.3">
      <c r="B4" s="168"/>
      <c r="C4" s="169"/>
      <c r="D4" s="170"/>
      <c r="E4" s="170"/>
      <c r="F4" s="171"/>
      <c r="G4" s="171"/>
      <c r="H4" s="171"/>
      <c r="I4" s="171"/>
      <c r="J4" s="171"/>
      <c r="K4" s="171"/>
      <c r="L4" s="171"/>
      <c r="M4" s="171"/>
      <c r="N4" s="171"/>
      <c r="O4" s="137"/>
      <c r="P4" s="137"/>
      <c r="Q4" s="138"/>
    </row>
    <row r="5" spans="1:17" ht="15" customHeight="1" x14ac:dyDescent="0.3">
      <c r="B5" s="172" t="s">
        <v>10</v>
      </c>
      <c r="C5" s="114"/>
      <c r="D5" s="130"/>
      <c r="E5" s="130"/>
      <c r="F5" s="130"/>
      <c r="G5" s="130"/>
      <c r="H5" s="130"/>
      <c r="I5" s="130"/>
      <c r="J5" s="130"/>
      <c r="K5" s="130"/>
      <c r="L5" s="130"/>
      <c r="M5" s="130"/>
      <c r="N5" s="130"/>
      <c r="Q5" s="151"/>
    </row>
    <row r="6" spans="1:17" ht="14.1" customHeight="1" x14ac:dyDescent="0.2">
      <c r="B6" s="139"/>
      <c r="E6" s="117" t="s">
        <v>557</v>
      </c>
      <c r="F6" s="974"/>
      <c r="G6" s="975"/>
      <c r="H6" s="975"/>
      <c r="I6" s="975"/>
      <c r="J6" s="975"/>
      <c r="K6" s="975"/>
      <c r="L6" s="975"/>
      <c r="M6" s="975"/>
      <c r="N6" s="975"/>
      <c r="O6" s="975"/>
      <c r="P6" s="975"/>
      <c r="Q6" s="976"/>
    </row>
    <row r="7" spans="1:17" ht="14.1" customHeight="1" x14ac:dyDescent="0.2">
      <c r="B7" s="139"/>
      <c r="E7" s="117" t="s">
        <v>812</v>
      </c>
      <c r="F7" s="974"/>
      <c r="G7" s="975"/>
      <c r="H7" s="975"/>
      <c r="I7" s="975"/>
      <c r="J7" s="975"/>
      <c r="K7" s="975"/>
      <c r="L7" s="975"/>
      <c r="M7" s="975"/>
      <c r="N7" s="975"/>
      <c r="O7" s="975"/>
      <c r="P7" s="975"/>
      <c r="Q7" s="976"/>
    </row>
    <row r="8" spans="1:17" ht="14.1" customHeight="1" x14ac:dyDescent="0.2">
      <c r="B8" s="139"/>
      <c r="E8" s="117" t="s">
        <v>612</v>
      </c>
      <c r="F8" s="974"/>
      <c r="G8" s="975"/>
      <c r="H8" s="975"/>
      <c r="I8" s="975"/>
      <c r="J8" s="975"/>
      <c r="K8" s="975"/>
      <c r="L8" s="975"/>
      <c r="M8" s="975"/>
      <c r="N8" s="975"/>
      <c r="O8" s="975"/>
      <c r="P8" s="975"/>
      <c r="Q8" s="976"/>
    </row>
    <row r="9" spans="1:17" ht="14.1" customHeight="1" x14ac:dyDescent="0.2">
      <c r="B9" s="139"/>
      <c r="E9" s="117" t="s">
        <v>611</v>
      </c>
      <c r="F9" s="974"/>
      <c r="G9" s="975"/>
      <c r="H9" s="975"/>
      <c r="I9" s="975"/>
      <c r="J9" s="975"/>
      <c r="K9" s="975"/>
      <c r="L9" s="975"/>
      <c r="M9" s="975"/>
      <c r="N9" s="975"/>
      <c r="O9" s="975"/>
      <c r="P9" s="975"/>
      <c r="Q9" s="976"/>
    </row>
    <row r="10" spans="1:17" ht="14.1" customHeight="1" x14ac:dyDescent="0.2">
      <c r="B10" s="139"/>
      <c r="E10" s="117" t="s">
        <v>813</v>
      </c>
      <c r="F10" s="949"/>
      <c r="G10" s="950"/>
      <c r="H10" s="950"/>
      <c r="I10" s="950"/>
      <c r="J10" s="950"/>
      <c r="K10" s="950"/>
      <c r="L10" s="950"/>
      <c r="M10" s="950"/>
      <c r="N10" s="950"/>
      <c r="O10" s="950"/>
      <c r="P10" s="950"/>
      <c r="Q10" s="951"/>
    </row>
    <row r="11" spans="1:17" ht="14.1" customHeight="1" thickBot="1" x14ac:dyDescent="0.25">
      <c r="B11" s="143"/>
      <c r="C11" s="144"/>
      <c r="D11" s="145"/>
      <c r="E11" s="144"/>
      <c r="F11" s="144"/>
      <c r="G11" s="144"/>
      <c r="H11" s="144"/>
      <c r="I11" s="144"/>
      <c r="J11" s="144"/>
      <c r="K11" s="144"/>
      <c r="L11" s="144"/>
      <c r="M11" s="144"/>
      <c r="N11" s="144"/>
      <c r="O11" s="144"/>
      <c r="P11" s="144"/>
      <c r="Q11" s="173"/>
    </row>
    <row r="12" spans="1:17" ht="15" customHeight="1" x14ac:dyDescent="0.25">
      <c r="B12" s="174"/>
      <c r="C12" s="175"/>
      <c r="D12" s="148"/>
      <c r="E12" s="137"/>
      <c r="F12" s="137"/>
      <c r="G12" s="137"/>
      <c r="H12" s="137"/>
      <c r="I12" s="137"/>
      <c r="J12" s="137"/>
      <c r="K12" s="137"/>
      <c r="L12" s="137"/>
      <c r="M12" s="137"/>
      <c r="N12" s="137"/>
      <c r="O12" s="137"/>
      <c r="P12" s="137"/>
      <c r="Q12" s="138"/>
    </row>
    <row r="13" spans="1:17" x14ac:dyDescent="0.2">
      <c r="B13" s="172" t="s">
        <v>11</v>
      </c>
      <c r="Q13" s="151"/>
    </row>
    <row r="14" spans="1:17" x14ac:dyDescent="0.2">
      <c r="B14" s="139"/>
      <c r="E14" s="117" t="s">
        <v>1196</v>
      </c>
      <c r="F14" s="974"/>
      <c r="G14" s="975"/>
      <c r="H14" s="975"/>
      <c r="I14" s="975"/>
      <c r="J14" s="975"/>
      <c r="K14" s="975"/>
      <c r="L14" s="975"/>
      <c r="M14" s="975"/>
      <c r="N14" s="975"/>
      <c r="O14" s="975"/>
      <c r="P14" s="975"/>
      <c r="Q14" s="976"/>
    </row>
    <row r="15" spans="1:17" x14ac:dyDescent="0.2">
      <c r="B15" s="139"/>
      <c r="E15" s="117" t="s">
        <v>1195</v>
      </c>
      <c r="F15" s="974"/>
      <c r="G15" s="975"/>
      <c r="H15" s="975"/>
      <c r="I15" s="975"/>
      <c r="J15" s="975"/>
      <c r="K15" s="975"/>
      <c r="L15" s="975"/>
      <c r="M15" s="975"/>
      <c r="N15" s="975"/>
      <c r="O15" s="975"/>
      <c r="P15" s="975"/>
      <c r="Q15" s="976"/>
    </row>
    <row r="16" spans="1:17" ht="12.75" customHeight="1" x14ac:dyDescent="0.2">
      <c r="B16" s="139"/>
      <c r="E16" s="117" t="s">
        <v>793</v>
      </c>
      <c r="F16" s="974"/>
      <c r="G16" s="975"/>
      <c r="H16" s="975"/>
      <c r="I16" s="975"/>
      <c r="J16" s="975"/>
      <c r="K16" s="975"/>
      <c r="L16" s="975"/>
      <c r="M16" s="975"/>
      <c r="N16" s="975"/>
      <c r="O16" s="975"/>
      <c r="P16" s="975"/>
      <c r="Q16" s="976"/>
    </row>
    <row r="17" spans="2:17" x14ac:dyDescent="0.2">
      <c r="B17" s="139"/>
      <c r="E17" s="117" t="s">
        <v>794</v>
      </c>
      <c r="F17" s="974"/>
      <c r="G17" s="975"/>
      <c r="H17" s="975"/>
      <c r="I17" s="975"/>
      <c r="J17" s="975"/>
      <c r="K17" s="975"/>
      <c r="L17" s="975"/>
      <c r="M17" s="975"/>
      <c r="N17" s="975"/>
      <c r="O17" s="975"/>
      <c r="P17" s="975"/>
      <c r="Q17" s="976"/>
    </row>
    <row r="18" spans="2:17" x14ac:dyDescent="0.2">
      <c r="B18" s="139"/>
      <c r="E18" s="117" t="s">
        <v>796</v>
      </c>
      <c r="F18" s="963"/>
      <c r="G18" s="964"/>
      <c r="H18" s="964"/>
      <c r="I18" s="964"/>
      <c r="J18" s="964"/>
      <c r="K18" s="964"/>
      <c r="L18" s="964"/>
      <c r="M18" s="964"/>
      <c r="N18" s="964"/>
      <c r="O18" s="964"/>
      <c r="P18" s="964"/>
      <c r="Q18" s="965"/>
    </row>
    <row r="19" spans="2:17" ht="13.5" thickBot="1" x14ac:dyDescent="0.25">
      <c r="B19" s="143"/>
      <c r="C19" s="144"/>
      <c r="D19" s="144"/>
      <c r="E19" s="145" t="s">
        <v>797</v>
      </c>
      <c r="F19" s="1026"/>
      <c r="G19" s="1027"/>
      <c r="H19" s="1027"/>
      <c r="I19" s="1027"/>
      <c r="J19" s="1027"/>
      <c r="K19" s="1027"/>
      <c r="L19" s="1027"/>
      <c r="M19" s="1027"/>
      <c r="N19" s="1027"/>
      <c r="O19" s="1027"/>
      <c r="P19" s="1027"/>
      <c r="Q19" s="1028"/>
    </row>
    <row r="20" spans="2:17" ht="15" customHeight="1" x14ac:dyDescent="0.25">
      <c r="B20" s="174"/>
      <c r="C20" s="175"/>
      <c r="D20" s="137"/>
      <c r="E20" s="137"/>
      <c r="F20" s="137"/>
      <c r="G20" s="137"/>
      <c r="H20" s="137"/>
      <c r="I20" s="137"/>
      <c r="J20" s="137"/>
      <c r="K20" s="137"/>
      <c r="L20" s="137"/>
      <c r="M20" s="137"/>
      <c r="N20" s="176"/>
      <c r="O20" s="137"/>
      <c r="P20" s="137"/>
      <c r="Q20" s="138"/>
    </row>
    <row r="21" spans="2:17" x14ac:dyDescent="0.2">
      <c r="B21" s="172" t="s">
        <v>332</v>
      </c>
      <c r="C21" s="92"/>
      <c r="N21" s="131"/>
      <c r="Q21" s="151"/>
    </row>
    <row r="22" spans="2:17" x14ac:dyDescent="0.2">
      <c r="B22" s="177"/>
      <c r="C22" s="941"/>
      <c r="D22" s="941"/>
      <c r="E22" s="941"/>
      <c r="F22" s="941"/>
      <c r="G22" s="941"/>
      <c r="H22" s="941"/>
      <c r="I22" s="941"/>
      <c r="J22" s="941"/>
      <c r="K22" s="941"/>
      <c r="L22" s="941"/>
      <c r="M22" s="941"/>
      <c r="N22" s="941"/>
      <c r="O22" s="941"/>
      <c r="P22" s="941"/>
      <c r="Q22" s="942"/>
    </row>
    <row r="23" spans="2:17" x14ac:dyDescent="0.2">
      <c r="B23" s="177"/>
      <c r="C23" s="941"/>
      <c r="D23" s="941"/>
      <c r="E23" s="941"/>
      <c r="F23" s="941"/>
      <c r="G23" s="941"/>
      <c r="H23" s="941"/>
      <c r="I23" s="941"/>
      <c r="J23" s="941"/>
      <c r="K23" s="941"/>
      <c r="L23" s="941"/>
      <c r="M23" s="941"/>
      <c r="N23" s="941"/>
      <c r="O23" s="941"/>
      <c r="P23" s="941"/>
      <c r="Q23" s="942"/>
    </row>
    <row r="24" spans="2:17" x14ac:dyDescent="0.2">
      <c r="B24" s="177"/>
      <c r="C24" s="941"/>
      <c r="D24" s="941"/>
      <c r="E24" s="941"/>
      <c r="F24" s="941"/>
      <c r="G24" s="941"/>
      <c r="H24" s="941"/>
      <c r="I24" s="941"/>
      <c r="J24" s="941"/>
      <c r="K24" s="941"/>
      <c r="L24" s="941"/>
      <c r="M24" s="941"/>
      <c r="N24" s="941"/>
      <c r="O24" s="941"/>
      <c r="P24" s="941"/>
      <c r="Q24" s="942"/>
    </row>
    <row r="25" spans="2:17" x14ac:dyDescent="0.2">
      <c r="B25" s="177"/>
      <c r="C25" s="941"/>
      <c r="D25" s="941"/>
      <c r="E25" s="941"/>
      <c r="F25" s="941"/>
      <c r="G25" s="941"/>
      <c r="H25" s="941"/>
      <c r="I25" s="941"/>
      <c r="J25" s="941"/>
      <c r="K25" s="941"/>
      <c r="L25" s="941"/>
      <c r="M25" s="941"/>
      <c r="N25" s="941"/>
      <c r="O25" s="941"/>
      <c r="P25" s="941"/>
      <c r="Q25" s="942"/>
    </row>
    <row r="26" spans="2:17" x14ac:dyDescent="0.2">
      <c r="B26" s="177"/>
      <c r="C26" s="941"/>
      <c r="D26" s="941"/>
      <c r="E26" s="941"/>
      <c r="F26" s="941"/>
      <c r="G26" s="941"/>
      <c r="H26" s="941"/>
      <c r="I26" s="941"/>
      <c r="J26" s="941"/>
      <c r="K26" s="941"/>
      <c r="L26" s="941"/>
      <c r="M26" s="941"/>
      <c r="N26" s="941"/>
      <c r="O26" s="941"/>
      <c r="P26" s="941"/>
      <c r="Q26" s="942"/>
    </row>
    <row r="27" spans="2:17" x14ac:dyDescent="0.2">
      <c r="B27" s="139"/>
      <c r="C27" s="941"/>
      <c r="D27" s="941"/>
      <c r="E27" s="941"/>
      <c r="F27" s="941"/>
      <c r="G27" s="941"/>
      <c r="H27" s="941"/>
      <c r="I27" s="941"/>
      <c r="J27" s="941"/>
      <c r="K27" s="941"/>
      <c r="L27" s="941"/>
      <c r="M27" s="941"/>
      <c r="N27" s="941"/>
      <c r="O27" s="941"/>
      <c r="P27" s="941"/>
      <c r="Q27" s="942"/>
    </row>
    <row r="28" spans="2:17" x14ac:dyDescent="0.2">
      <c r="B28" s="139"/>
      <c r="C28" s="941"/>
      <c r="D28" s="941"/>
      <c r="E28" s="941"/>
      <c r="F28" s="941"/>
      <c r="G28" s="941"/>
      <c r="H28" s="941"/>
      <c r="I28" s="941"/>
      <c r="J28" s="941"/>
      <c r="K28" s="941"/>
      <c r="L28" s="941"/>
      <c r="M28" s="941"/>
      <c r="N28" s="941"/>
      <c r="O28" s="941"/>
      <c r="P28" s="941"/>
      <c r="Q28" s="942"/>
    </row>
    <row r="29" spans="2:17" ht="13.5" thickBot="1" x14ac:dyDescent="0.25">
      <c r="B29" s="143"/>
      <c r="C29" s="944"/>
      <c r="D29" s="944"/>
      <c r="E29" s="944"/>
      <c r="F29" s="944"/>
      <c r="G29" s="944"/>
      <c r="H29" s="944"/>
      <c r="I29" s="944"/>
      <c r="J29" s="944"/>
      <c r="K29" s="944"/>
      <c r="L29" s="944"/>
      <c r="M29" s="944"/>
      <c r="N29" s="944"/>
      <c r="O29" s="944"/>
      <c r="P29" s="944"/>
      <c r="Q29" s="945"/>
    </row>
    <row r="30" spans="2:17" ht="15" customHeight="1" x14ac:dyDescent="0.25">
      <c r="B30" s="174"/>
      <c r="C30" s="175"/>
      <c r="D30" s="137"/>
      <c r="E30" s="137"/>
      <c r="F30" s="137"/>
      <c r="G30" s="137"/>
      <c r="H30" s="137"/>
      <c r="I30" s="137"/>
      <c r="J30" s="137"/>
      <c r="K30" s="137"/>
      <c r="L30" s="137"/>
      <c r="M30" s="137"/>
      <c r="N30" s="137"/>
      <c r="O30" s="137"/>
      <c r="P30" s="137"/>
      <c r="Q30" s="138"/>
    </row>
    <row r="31" spans="2:17" x14ac:dyDescent="0.2">
      <c r="B31" s="178" t="s">
        <v>12</v>
      </c>
      <c r="D31" s="179"/>
      <c r="E31" s="179"/>
      <c r="F31" s="179"/>
      <c r="G31" s="179"/>
      <c r="H31" s="179"/>
      <c r="I31" s="179"/>
      <c r="J31" s="179"/>
      <c r="K31" s="179"/>
      <c r="L31" s="179"/>
      <c r="M31" s="179"/>
      <c r="Q31" s="151"/>
    </row>
    <row r="32" spans="2:17" x14ac:dyDescent="0.2">
      <c r="B32" s="178"/>
      <c r="D32" s="179"/>
      <c r="E32" s="179"/>
      <c r="F32" s="179"/>
      <c r="G32" s="179"/>
      <c r="H32" s="179"/>
      <c r="I32" s="179"/>
      <c r="J32" s="179"/>
      <c r="K32" s="179"/>
      <c r="L32" s="179"/>
      <c r="M32" s="179"/>
      <c r="Q32" s="151"/>
    </row>
    <row r="33" spans="2:17" x14ac:dyDescent="0.2">
      <c r="B33" s="178"/>
      <c r="C33" s="941"/>
      <c r="D33" s="941"/>
      <c r="E33" s="941"/>
      <c r="F33" s="941"/>
      <c r="G33" s="941"/>
      <c r="H33" s="941"/>
      <c r="I33" s="941"/>
      <c r="J33" s="941"/>
      <c r="K33" s="941"/>
      <c r="L33" s="941"/>
      <c r="M33" s="941"/>
      <c r="N33" s="941"/>
      <c r="O33" s="941"/>
      <c r="P33" s="941"/>
      <c r="Q33" s="942"/>
    </row>
    <row r="34" spans="2:17" x14ac:dyDescent="0.2">
      <c r="B34" s="178"/>
      <c r="C34" s="941"/>
      <c r="D34" s="941"/>
      <c r="E34" s="941"/>
      <c r="F34" s="941"/>
      <c r="G34" s="941"/>
      <c r="H34" s="941"/>
      <c r="I34" s="941"/>
      <c r="J34" s="941"/>
      <c r="K34" s="941"/>
      <c r="L34" s="941"/>
      <c r="M34" s="941"/>
      <c r="N34" s="941"/>
      <c r="O34" s="941"/>
      <c r="P34" s="941"/>
      <c r="Q34" s="942"/>
    </row>
    <row r="35" spans="2:17" x14ac:dyDescent="0.2">
      <c r="B35" s="178"/>
      <c r="C35" s="941"/>
      <c r="D35" s="941"/>
      <c r="E35" s="941"/>
      <c r="F35" s="941"/>
      <c r="G35" s="941"/>
      <c r="H35" s="941"/>
      <c r="I35" s="941"/>
      <c r="J35" s="941"/>
      <c r="K35" s="941"/>
      <c r="L35" s="941"/>
      <c r="M35" s="941"/>
      <c r="N35" s="941"/>
      <c r="O35" s="941"/>
      <c r="P35" s="941"/>
      <c r="Q35" s="942"/>
    </row>
    <row r="36" spans="2:17" x14ac:dyDescent="0.2">
      <c r="B36" s="178"/>
      <c r="C36" s="941"/>
      <c r="D36" s="941"/>
      <c r="E36" s="941"/>
      <c r="F36" s="941"/>
      <c r="G36" s="941"/>
      <c r="H36" s="941"/>
      <c r="I36" s="941"/>
      <c r="J36" s="941"/>
      <c r="K36" s="941"/>
      <c r="L36" s="941"/>
      <c r="M36" s="941"/>
      <c r="N36" s="941"/>
      <c r="O36" s="941"/>
      <c r="P36" s="941"/>
      <c r="Q36" s="942"/>
    </row>
    <row r="37" spans="2:17" x14ac:dyDescent="0.2">
      <c r="B37" s="178"/>
      <c r="C37" s="941"/>
      <c r="D37" s="941"/>
      <c r="E37" s="941"/>
      <c r="F37" s="941"/>
      <c r="G37" s="941"/>
      <c r="H37" s="941"/>
      <c r="I37" s="941"/>
      <c r="J37" s="941"/>
      <c r="K37" s="941"/>
      <c r="L37" s="941"/>
      <c r="M37" s="941"/>
      <c r="N37" s="941"/>
      <c r="O37" s="941"/>
      <c r="P37" s="941"/>
      <c r="Q37" s="942"/>
    </row>
    <row r="38" spans="2:17" x14ac:dyDescent="0.2">
      <c r="B38" s="172"/>
      <c r="C38" s="941"/>
      <c r="D38" s="941"/>
      <c r="E38" s="941"/>
      <c r="F38" s="941"/>
      <c r="G38" s="941"/>
      <c r="H38" s="941"/>
      <c r="I38" s="941"/>
      <c r="J38" s="941"/>
      <c r="K38" s="941"/>
      <c r="L38" s="941"/>
      <c r="M38" s="941"/>
      <c r="N38" s="941"/>
      <c r="O38" s="941"/>
      <c r="P38" s="941"/>
      <c r="Q38" s="942"/>
    </row>
    <row r="39" spans="2:17" x14ac:dyDescent="0.2">
      <c r="B39" s="172"/>
      <c r="C39" s="941"/>
      <c r="D39" s="941"/>
      <c r="E39" s="941"/>
      <c r="F39" s="941"/>
      <c r="G39" s="941"/>
      <c r="H39" s="941"/>
      <c r="I39" s="941"/>
      <c r="J39" s="941"/>
      <c r="K39" s="941"/>
      <c r="L39" s="941"/>
      <c r="M39" s="941"/>
      <c r="N39" s="941"/>
      <c r="O39" s="941"/>
      <c r="P39" s="941"/>
      <c r="Q39" s="942"/>
    </row>
    <row r="40" spans="2:17" x14ac:dyDescent="0.2">
      <c r="B40" s="172"/>
      <c r="C40" s="941"/>
      <c r="D40" s="941"/>
      <c r="E40" s="941"/>
      <c r="F40" s="941"/>
      <c r="G40" s="941"/>
      <c r="H40" s="941"/>
      <c r="I40" s="941"/>
      <c r="J40" s="941"/>
      <c r="K40" s="941"/>
      <c r="L40" s="941"/>
      <c r="M40" s="941"/>
      <c r="N40" s="941"/>
      <c r="O40" s="941"/>
      <c r="P40" s="941"/>
      <c r="Q40" s="942"/>
    </row>
    <row r="41" spans="2:17" x14ac:dyDescent="0.2">
      <c r="B41" s="172"/>
      <c r="C41" s="941"/>
      <c r="D41" s="941"/>
      <c r="E41" s="941"/>
      <c r="F41" s="941"/>
      <c r="G41" s="941"/>
      <c r="H41" s="941"/>
      <c r="I41" s="941"/>
      <c r="J41" s="941"/>
      <c r="K41" s="941"/>
      <c r="L41" s="941"/>
      <c r="M41" s="941"/>
      <c r="N41" s="941"/>
      <c r="O41" s="941"/>
      <c r="P41" s="941"/>
      <c r="Q41" s="942"/>
    </row>
    <row r="42" spans="2:17" x14ac:dyDescent="0.2">
      <c r="B42" s="172"/>
      <c r="C42" s="941"/>
      <c r="D42" s="941"/>
      <c r="E42" s="941"/>
      <c r="F42" s="941"/>
      <c r="G42" s="941"/>
      <c r="H42" s="941"/>
      <c r="I42" s="941"/>
      <c r="J42" s="941"/>
      <c r="K42" s="941"/>
      <c r="L42" s="941"/>
      <c r="M42" s="941"/>
      <c r="N42" s="941"/>
      <c r="O42" s="941"/>
      <c r="P42" s="941"/>
      <c r="Q42" s="942"/>
    </row>
    <row r="43" spans="2:17" x14ac:dyDescent="0.2">
      <c r="B43" s="172"/>
      <c r="C43" s="941"/>
      <c r="D43" s="941"/>
      <c r="E43" s="941"/>
      <c r="F43" s="941"/>
      <c r="G43" s="941"/>
      <c r="H43" s="941"/>
      <c r="I43" s="941"/>
      <c r="J43" s="941"/>
      <c r="K43" s="941"/>
      <c r="L43" s="941"/>
      <c r="M43" s="941"/>
      <c r="N43" s="941"/>
      <c r="O43" s="941"/>
      <c r="P43" s="941"/>
      <c r="Q43" s="942"/>
    </row>
    <row r="44" spans="2:17" x14ac:dyDescent="0.2">
      <c r="B44" s="172"/>
      <c r="C44" s="941"/>
      <c r="D44" s="941"/>
      <c r="E44" s="941"/>
      <c r="F44" s="941"/>
      <c r="G44" s="941"/>
      <c r="H44" s="941"/>
      <c r="I44" s="941"/>
      <c r="J44" s="941"/>
      <c r="K44" s="941"/>
      <c r="L44" s="941"/>
      <c r="M44" s="941"/>
      <c r="N44" s="941"/>
      <c r="O44" s="941"/>
      <c r="P44" s="941"/>
      <c r="Q44" s="942"/>
    </row>
    <row r="45" spans="2:17" ht="12.75" customHeight="1" x14ac:dyDescent="0.2">
      <c r="B45" s="172"/>
      <c r="C45" s="1033"/>
      <c r="D45" s="1033"/>
      <c r="E45" s="1033"/>
      <c r="F45" s="1033"/>
      <c r="G45" s="1033"/>
      <c r="H45" s="1033"/>
      <c r="I45" s="1033"/>
      <c r="J45" s="1033"/>
      <c r="K45" s="1033"/>
      <c r="L45" s="1033"/>
      <c r="M45" s="1033"/>
      <c r="N45" s="1033"/>
      <c r="O45" s="1033"/>
      <c r="P45" s="1033"/>
      <c r="Q45" s="1034"/>
    </row>
    <row r="46" spans="2:17" ht="13.5" thickBot="1" x14ac:dyDescent="0.25">
      <c r="B46" s="139"/>
      <c r="Q46" s="151"/>
    </row>
    <row r="47" spans="2:17" ht="13.5" thickBot="1" x14ac:dyDescent="0.25">
      <c r="B47" s="139"/>
      <c r="D47" s="85" t="s">
        <v>282</v>
      </c>
      <c r="N47" s="180"/>
      <c r="O47" s="92" t="s">
        <v>333</v>
      </c>
      <c r="Q47" s="151"/>
    </row>
    <row r="48" spans="2:17" ht="13.5" thickBot="1" x14ac:dyDescent="0.25">
      <c r="B48" s="139"/>
      <c r="G48" s="181"/>
      <c r="H48" s="85" t="s">
        <v>271</v>
      </c>
      <c r="I48" s="181"/>
      <c r="J48" s="85" t="s">
        <v>272</v>
      </c>
      <c r="Q48" s="151"/>
    </row>
    <row r="49" spans="2:17" x14ac:dyDescent="0.2">
      <c r="B49" s="139"/>
      <c r="D49" s="85" t="s">
        <v>1154</v>
      </c>
      <c r="O49" s="92"/>
      <c r="Q49" s="151"/>
    </row>
    <row r="50" spans="2:17" ht="13.5" thickBot="1" x14ac:dyDescent="0.25">
      <c r="B50" s="143"/>
      <c r="C50" s="144"/>
      <c r="D50" s="144"/>
      <c r="E50" s="144"/>
      <c r="F50" s="144"/>
      <c r="G50" s="144"/>
      <c r="H50" s="144"/>
      <c r="I50" s="144"/>
      <c r="J50" s="144"/>
      <c r="K50" s="144"/>
      <c r="L50" s="144"/>
      <c r="M50" s="144"/>
      <c r="N50" s="144"/>
      <c r="O50" s="144"/>
      <c r="P50" s="144"/>
      <c r="Q50" s="173"/>
    </row>
    <row r="51" spans="2:17" ht="15" customHeight="1" x14ac:dyDescent="0.25">
      <c r="B51" s="174"/>
      <c r="C51" s="175"/>
      <c r="D51" s="137"/>
      <c r="E51" s="137"/>
      <c r="F51" s="137"/>
      <c r="G51" s="137"/>
      <c r="H51" s="137"/>
      <c r="I51" s="137"/>
      <c r="J51" s="137"/>
      <c r="K51" s="137"/>
      <c r="L51" s="137"/>
      <c r="M51" s="137"/>
      <c r="N51" s="137"/>
      <c r="O51" s="137"/>
      <c r="P51" s="137"/>
      <c r="Q51" s="138"/>
    </row>
    <row r="52" spans="2:17" x14ac:dyDescent="0.2">
      <c r="B52" s="172" t="s">
        <v>13</v>
      </c>
      <c r="C52" s="92"/>
      <c r="Q52" s="151"/>
    </row>
    <row r="53" spans="2:17" x14ac:dyDescent="0.2">
      <c r="B53" s="139"/>
      <c r="C53" s="150"/>
      <c r="D53" s="85" t="s">
        <v>14</v>
      </c>
      <c r="Q53" s="151"/>
    </row>
    <row r="54" spans="2:17" x14ac:dyDescent="0.2">
      <c r="B54" s="139"/>
      <c r="C54" s="150"/>
      <c r="D54" s="85" t="s">
        <v>15</v>
      </c>
      <c r="E54" s="1015"/>
      <c r="F54" s="1016"/>
      <c r="G54" s="85" t="s">
        <v>16</v>
      </c>
      <c r="Q54" s="151"/>
    </row>
    <row r="55" spans="2:17" x14ac:dyDescent="0.2">
      <c r="B55" s="139"/>
      <c r="C55" s="150"/>
      <c r="D55" s="85" t="s">
        <v>17</v>
      </c>
      <c r="E55" s="1015"/>
      <c r="F55" s="1016"/>
      <c r="G55" s="85" t="s">
        <v>16</v>
      </c>
      <c r="Q55" s="151"/>
    </row>
    <row r="56" spans="2:17" x14ac:dyDescent="0.2">
      <c r="B56" s="139"/>
      <c r="C56" s="150"/>
      <c r="D56" s="85" t="s">
        <v>18</v>
      </c>
      <c r="F56" s="949"/>
      <c r="G56" s="950"/>
      <c r="H56" s="950"/>
      <c r="I56" s="950"/>
      <c r="J56" s="950"/>
      <c r="K56" s="950"/>
      <c r="L56" s="950"/>
      <c r="M56" s="950"/>
      <c r="N56" s="950"/>
      <c r="O56" s="950"/>
      <c r="P56" s="950"/>
      <c r="Q56" s="951"/>
    </row>
    <row r="57" spans="2:17" x14ac:dyDescent="0.2">
      <c r="B57" s="139"/>
      <c r="C57" s="85" t="s">
        <v>19</v>
      </c>
      <c r="Q57" s="151"/>
    </row>
    <row r="58" spans="2:17" ht="13.5" thickBot="1" x14ac:dyDescent="0.25">
      <c r="B58" s="143"/>
      <c r="C58" s="144" t="s">
        <v>20</v>
      </c>
      <c r="D58" s="144"/>
      <c r="E58" s="144"/>
      <c r="F58" s="144"/>
      <c r="G58" s="144"/>
      <c r="H58" s="144"/>
      <c r="I58" s="144"/>
      <c r="J58" s="144"/>
      <c r="K58" s="144"/>
      <c r="L58" s="144"/>
      <c r="M58" s="144"/>
      <c r="N58" s="144"/>
      <c r="O58" s="144"/>
      <c r="P58" s="144"/>
      <c r="Q58" s="182"/>
    </row>
    <row r="59" spans="2:17" ht="13.5" thickBot="1" x14ac:dyDescent="0.25">
      <c r="C59" s="183"/>
      <c r="D59" s="184" t="s">
        <v>263</v>
      </c>
      <c r="E59" s="183">
        <f>$F$6</f>
        <v>0</v>
      </c>
      <c r="F59" s="183"/>
      <c r="G59" s="183"/>
      <c r="H59" s="183"/>
      <c r="I59" s="183"/>
      <c r="J59" s="183"/>
      <c r="K59" s="183"/>
      <c r="L59" s="183"/>
      <c r="M59" s="183"/>
      <c r="N59" s="183"/>
      <c r="O59" s="183"/>
      <c r="P59" s="183"/>
      <c r="Q59" s="183"/>
    </row>
    <row r="60" spans="2:17" ht="15.75" x14ac:dyDescent="0.25">
      <c r="B60" s="174"/>
      <c r="C60" s="175"/>
      <c r="D60" s="137"/>
      <c r="E60" s="137"/>
      <c r="F60" s="137"/>
      <c r="G60" s="137"/>
      <c r="H60" s="137"/>
      <c r="I60" s="137"/>
      <c r="J60" s="137"/>
      <c r="K60" s="137"/>
      <c r="L60" s="137"/>
      <c r="M60" s="137"/>
      <c r="N60" s="137"/>
      <c r="O60" s="137"/>
      <c r="P60" s="137"/>
      <c r="Q60" s="138"/>
    </row>
    <row r="61" spans="2:17" x14ac:dyDescent="0.2">
      <c r="B61" s="172" t="s">
        <v>21</v>
      </c>
      <c r="C61" s="92"/>
      <c r="E61" s="85" t="s">
        <v>22</v>
      </c>
      <c r="Q61" s="151"/>
    </row>
    <row r="62" spans="2:17" x14ac:dyDescent="0.2">
      <c r="B62" s="139" t="s">
        <v>23</v>
      </c>
      <c r="Q62" s="151"/>
    </row>
    <row r="63" spans="2:17" x14ac:dyDescent="0.2">
      <c r="B63" s="139"/>
      <c r="C63" s="941"/>
      <c r="D63" s="941"/>
      <c r="E63" s="941"/>
      <c r="F63" s="941"/>
      <c r="G63" s="941"/>
      <c r="H63" s="941"/>
      <c r="I63" s="941"/>
      <c r="J63" s="941"/>
      <c r="K63" s="941"/>
      <c r="L63" s="941"/>
      <c r="M63" s="941"/>
      <c r="N63" s="941"/>
      <c r="O63" s="941"/>
      <c r="P63" s="941"/>
      <c r="Q63" s="942"/>
    </row>
    <row r="64" spans="2:17" x14ac:dyDescent="0.2">
      <c r="B64" s="139"/>
      <c r="C64" s="941"/>
      <c r="D64" s="941"/>
      <c r="E64" s="941"/>
      <c r="F64" s="941"/>
      <c r="G64" s="941"/>
      <c r="H64" s="941"/>
      <c r="I64" s="941"/>
      <c r="J64" s="941"/>
      <c r="K64" s="941"/>
      <c r="L64" s="941"/>
      <c r="M64" s="941"/>
      <c r="N64" s="941"/>
      <c r="O64" s="941"/>
      <c r="P64" s="941"/>
      <c r="Q64" s="942"/>
    </row>
    <row r="65" spans="2:17" x14ac:dyDescent="0.2">
      <c r="B65" s="139"/>
      <c r="C65" s="941"/>
      <c r="D65" s="941"/>
      <c r="E65" s="941"/>
      <c r="F65" s="941"/>
      <c r="G65" s="941"/>
      <c r="H65" s="941"/>
      <c r="I65" s="941"/>
      <c r="J65" s="941"/>
      <c r="K65" s="941"/>
      <c r="L65" s="941"/>
      <c r="M65" s="941"/>
      <c r="N65" s="941"/>
      <c r="O65" s="941"/>
      <c r="P65" s="941"/>
      <c r="Q65" s="942"/>
    </row>
    <row r="66" spans="2:17" x14ac:dyDescent="0.2">
      <c r="B66" s="139"/>
      <c r="C66" s="941"/>
      <c r="D66" s="941"/>
      <c r="E66" s="941"/>
      <c r="F66" s="941"/>
      <c r="G66" s="941"/>
      <c r="H66" s="941"/>
      <c r="I66" s="941"/>
      <c r="J66" s="941"/>
      <c r="K66" s="941"/>
      <c r="L66" s="941"/>
      <c r="M66" s="941"/>
      <c r="N66" s="941"/>
      <c r="O66" s="941"/>
      <c r="P66" s="941"/>
      <c r="Q66" s="942"/>
    </row>
    <row r="67" spans="2:17" x14ac:dyDescent="0.2">
      <c r="B67" s="139"/>
      <c r="C67" s="941"/>
      <c r="D67" s="941"/>
      <c r="E67" s="941"/>
      <c r="F67" s="941"/>
      <c r="G67" s="941"/>
      <c r="H67" s="941"/>
      <c r="I67" s="941"/>
      <c r="J67" s="941"/>
      <c r="K67" s="941"/>
      <c r="L67" s="941"/>
      <c r="M67" s="941"/>
      <c r="N67" s="941"/>
      <c r="O67" s="941"/>
      <c r="P67" s="941"/>
      <c r="Q67" s="942"/>
    </row>
    <row r="68" spans="2:17" ht="13.5" thickBot="1" x14ac:dyDescent="0.25">
      <c r="B68" s="143"/>
      <c r="C68" s="944"/>
      <c r="D68" s="944"/>
      <c r="E68" s="944"/>
      <c r="F68" s="944"/>
      <c r="G68" s="944"/>
      <c r="H68" s="944"/>
      <c r="I68" s="944"/>
      <c r="J68" s="944"/>
      <c r="K68" s="944"/>
      <c r="L68" s="944"/>
      <c r="M68" s="944"/>
      <c r="N68" s="944"/>
      <c r="O68" s="944"/>
      <c r="P68" s="944"/>
      <c r="Q68" s="945"/>
    </row>
    <row r="69" spans="2:17" x14ac:dyDescent="0.2">
      <c r="B69" s="164"/>
      <c r="C69" s="137"/>
      <c r="D69" s="137"/>
      <c r="E69" s="137"/>
      <c r="F69" s="137"/>
      <c r="G69" s="137"/>
      <c r="H69" s="137"/>
      <c r="I69" s="137"/>
      <c r="J69" s="137"/>
      <c r="K69" s="137"/>
      <c r="L69" s="137"/>
      <c r="M69" s="137"/>
      <c r="N69" s="137"/>
      <c r="O69" s="137"/>
      <c r="P69" s="137"/>
      <c r="Q69" s="138"/>
    </row>
    <row r="70" spans="2:17" ht="13.5" thickBot="1" x14ac:dyDescent="0.25">
      <c r="B70" s="172"/>
      <c r="C70" s="92" t="s">
        <v>980</v>
      </c>
      <c r="Q70" s="151"/>
    </row>
    <row r="71" spans="2:17" ht="13.5" thickBot="1" x14ac:dyDescent="0.25">
      <c r="B71" s="139"/>
      <c r="C71" s="85" t="s">
        <v>24</v>
      </c>
      <c r="L71" s="181"/>
      <c r="M71" s="85" t="s">
        <v>7</v>
      </c>
      <c r="O71" s="181"/>
      <c r="P71" s="85" t="s">
        <v>25</v>
      </c>
      <c r="Q71" s="151"/>
    </row>
    <row r="72" spans="2:17" x14ac:dyDescent="0.2">
      <c r="B72" s="139"/>
      <c r="C72" s="85" t="s">
        <v>26</v>
      </c>
      <c r="Q72" s="151"/>
    </row>
    <row r="73" spans="2:17" x14ac:dyDescent="0.2">
      <c r="B73" s="139"/>
      <c r="C73" s="85" t="s">
        <v>27</v>
      </c>
      <c r="Q73" s="151"/>
    </row>
    <row r="74" spans="2:17" x14ac:dyDescent="0.2">
      <c r="B74" s="139"/>
      <c r="C74" s="941"/>
      <c r="D74" s="941"/>
      <c r="E74" s="941"/>
      <c r="F74" s="941"/>
      <c r="G74" s="941"/>
      <c r="H74" s="941"/>
      <c r="I74" s="941"/>
      <c r="J74" s="941"/>
      <c r="K74" s="941"/>
      <c r="L74" s="941"/>
      <c r="M74" s="941"/>
      <c r="N74" s="941"/>
      <c r="O74" s="941"/>
      <c r="P74" s="941"/>
      <c r="Q74" s="942"/>
    </row>
    <row r="75" spans="2:17" x14ac:dyDescent="0.2">
      <c r="B75" s="139"/>
      <c r="C75" s="941"/>
      <c r="D75" s="941"/>
      <c r="E75" s="941"/>
      <c r="F75" s="941"/>
      <c r="G75" s="941"/>
      <c r="H75" s="941"/>
      <c r="I75" s="941"/>
      <c r="J75" s="941"/>
      <c r="K75" s="941"/>
      <c r="L75" s="941"/>
      <c r="M75" s="941"/>
      <c r="N75" s="941"/>
      <c r="O75" s="941"/>
      <c r="P75" s="941"/>
      <c r="Q75" s="942"/>
    </row>
    <row r="76" spans="2:17" x14ac:dyDescent="0.2">
      <c r="B76" s="139"/>
      <c r="C76" s="941"/>
      <c r="D76" s="941"/>
      <c r="E76" s="941"/>
      <c r="F76" s="941"/>
      <c r="G76" s="941"/>
      <c r="H76" s="941"/>
      <c r="I76" s="941"/>
      <c r="J76" s="941"/>
      <c r="K76" s="941"/>
      <c r="L76" s="941"/>
      <c r="M76" s="941"/>
      <c r="N76" s="941"/>
      <c r="O76" s="941"/>
      <c r="P76" s="941"/>
      <c r="Q76" s="942"/>
    </row>
    <row r="77" spans="2:17" x14ac:dyDescent="0.2">
      <c r="B77" s="139"/>
      <c r="C77" s="941"/>
      <c r="D77" s="941"/>
      <c r="E77" s="941"/>
      <c r="F77" s="941"/>
      <c r="G77" s="941"/>
      <c r="H77" s="941"/>
      <c r="I77" s="941"/>
      <c r="J77" s="941"/>
      <c r="K77" s="941"/>
      <c r="L77" s="941"/>
      <c r="M77" s="941"/>
      <c r="N77" s="941"/>
      <c r="O77" s="941"/>
      <c r="P77" s="941"/>
      <c r="Q77" s="942"/>
    </row>
    <row r="78" spans="2:17" x14ac:dyDescent="0.2">
      <c r="B78" s="139"/>
      <c r="C78" s="941"/>
      <c r="D78" s="941"/>
      <c r="E78" s="941"/>
      <c r="F78" s="941"/>
      <c r="G78" s="941"/>
      <c r="H78" s="941"/>
      <c r="I78" s="941"/>
      <c r="J78" s="941"/>
      <c r="K78" s="941"/>
      <c r="L78" s="941"/>
      <c r="M78" s="941"/>
      <c r="N78" s="941"/>
      <c r="O78" s="941"/>
      <c r="P78" s="941"/>
      <c r="Q78" s="942"/>
    </row>
    <row r="79" spans="2:17" ht="13.5" thickBot="1" x14ac:dyDescent="0.25">
      <c r="B79" s="143"/>
      <c r="C79" s="944"/>
      <c r="D79" s="944"/>
      <c r="E79" s="944"/>
      <c r="F79" s="944"/>
      <c r="G79" s="944"/>
      <c r="H79" s="944"/>
      <c r="I79" s="944"/>
      <c r="J79" s="944"/>
      <c r="K79" s="944"/>
      <c r="L79" s="944"/>
      <c r="M79" s="944"/>
      <c r="N79" s="944"/>
      <c r="O79" s="944"/>
      <c r="P79" s="944"/>
      <c r="Q79" s="945"/>
    </row>
    <row r="80" spans="2:17" ht="15.75" x14ac:dyDescent="0.25">
      <c r="B80" s="174"/>
      <c r="C80" s="175"/>
      <c r="D80" s="137"/>
      <c r="E80" s="137"/>
      <c r="F80" s="137"/>
      <c r="G80" s="137"/>
      <c r="H80" s="137"/>
      <c r="I80" s="137"/>
      <c r="J80" s="137"/>
      <c r="K80" s="137"/>
      <c r="L80" s="137"/>
      <c r="M80" s="137"/>
      <c r="N80" s="137"/>
      <c r="O80" s="137"/>
      <c r="P80" s="137"/>
      <c r="Q80" s="138"/>
    </row>
    <row r="81" spans="2:17" x14ac:dyDescent="0.2">
      <c r="B81" s="172" t="s">
        <v>28</v>
      </c>
      <c r="C81" s="92"/>
      <c r="Q81" s="151"/>
    </row>
    <row r="82" spans="2:17" ht="13.5" thickBot="1" x14ac:dyDescent="0.25">
      <c r="B82" s="172"/>
      <c r="C82" s="92" t="s">
        <v>29</v>
      </c>
      <c r="E82" s="92" t="s">
        <v>30</v>
      </c>
      <c r="F82" s="92"/>
      <c r="K82" s="92" t="s">
        <v>31</v>
      </c>
      <c r="M82" s="92"/>
      <c r="N82" s="92"/>
      <c r="Q82" s="151"/>
    </row>
    <row r="83" spans="2:17" ht="13.5" thickBot="1" x14ac:dyDescent="0.25">
      <c r="B83" s="172"/>
      <c r="C83" s="92"/>
      <c r="D83" s="85" t="s">
        <v>32</v>
      </c>
      <c r="E83" s="167"/>
      <c r="F83" s="167"/>
      <c r="G83" s="167"/>
      <c r="H83" s="181"/>
      <c r="I83" s="167"/>
      <c r="J83" s="167"/>
      <c r="K83" s="85" t="s">
        <v>33</v>
      </c>
      <c r="N83" s="117"/>
      <c r="P83" s="181"/>
      <c r="Q83" s="151"/>
    </row>
    <row r="84" spans="2:17" ht="13.5" thickBot="1" x14ac:dyDescent="0.25">
      <c r="B84" s="172"/>
      <c r="C84" s="92"/>
      <c r="D84" s="85" t="s">
        <v>34</v>
      </c>
      <c r="E84" s="131"/>
      <c r="F84" s="167"/>
      <c r="G84" s="131"/>
      <c r="H84" s="181"/>
      <c r="I84" s="131"/>
      <c r="J84" s="167"/>
      <c r="K84" s="85" t="s">
        <v>35</v>
      </c>
      <c r="N84" s="117"/>
      <c r="P84" s="181"/>
      <c r="Q84" s="151"/>
    </row>
    <row r="85" spans="2:17" ht="13.5" thickBot="1" x14ac:dyDescent="0.25">
      <c r="B85" s="172"/>
      <c r="C85" s="92"/>
      <c r="E85" s="167"/>
      <c r="F85" s="131"/>
      <c r="G85" s="131"/>
      <c r="H85" s="167"/>
      <c r="I85" s="131"/>
      <c r="J85" s="185"/>
      <c r="K85" s="85" t="s">
        <v>36</v>
      </c>
      <c r="N85" s="117"/>
      <c r="P85" s="181"/>
      <c r="Q85" s="151"/>
    </row>
    <row r="86" spans="2:17" ht="13.5" thickBot="1" x14ac:dyDescent="0.25">
      <c r="B86" s="139"/>
      <c r="C86" s="92" t="s">
        <v>37</v>
      </c>
      <c r="E86" s="92"/>
      <c r="F86" s="92"/>
      <c r="G86" s="122"/>
      <c r="K86" s="85" t="s">
        <v>39</v>
      </c>
      <c r="N86" s="117"/>
      <c r="P86" s="181"/>
      <c r="Q86" s="151"/>
    </row>
    <row r="87" spans="2:17" x14ac:dyDescent="0.2">
      <c r="B87" s="139"/>
      <c r="D87" s="113" t="s">
        <v>38</v>
      </c>
      <c r="H87" s="181"/>
      <c r="K87" s="85" t="s">
        <v>41</v>
      </c>
      <c r="N87" s="117"/>
      <c r="P87" s="181"/>
      <c r="Q87" s="151"/>
    </row>
    <row r="88" spans="2:17" ht="13.5" thickBot="1" x14ac:dyDescent="0.25">
      <c r="B88" s="139"/>
      <c r="D88" s="113" t="s">
        <v>40</v>
      </c>
      <c r="H88" s="181"/>
      <c r="K88" s="85" t="s">
        <v>42</v>
      </c>
      <c r="N88" s="122"/>
      <c r="P88" s="181"/>
      <c r="Q88" s="151"/>
    </row>
    <row r="89" spans="2:17" ht="13.5" thickBot="1" x14ac:dyDescent="0.25">
      <c r="B89" s="139"/>
      <c r="D89" s="113" t="s">
        <v>427</v>
      </c>
      <c r="H89" s="181"/>
      <c r="K89" s="85" t="s">
        <v>44</v>
      </c>
      <c r="N89" s="122"/>
      <c r="P89" s="181"/>
      <c r="Q89" s="151"/>
    </row>
    <row r="90" spans="2:17" ht="13.5" thickBot="1" x14ac:dyDescent="0.25">
      <c r="B90" s="139"/>
      <c r="D90" s="113" t="s">
        <v>428</v>
      </c>
      <c r="E90" s="117" t="s">
        <v>429</v>
      </c>
      <c r="F90" s="181"/>
      <c r="G90" s="117" t="s">
        <v>455</v>
      </c>
      <c r="H90" s="181"/>
      <c r="K90" s="85" t="s">
        <v>45</v>
      </c>
      <c r="M90" s="1004"/>
      <c r="N90" s="1030"/>
      <c r="O90" s="1031"/>
      <c r="P90" s="181"/>
      <c r="Q90" s="151"/>
    </row>
    <row r="91" spans="2:17" ht="13.5" thickBot="1" x14ac:dyDescent="0.25">
      <c r="B91" s="139"/>
      <c r="D91" s="113" t="s">
        <v>43</v>
      </c>
      <c r="H91" s="181"/>
      <c r="Q91" s="151"/>
    </row>
    <row r="92" spans="2:17" ht="13.5" thickBot="1" x14ac:dyDescent="0.25">
      <c r="B92" s="139"/>
      <c r="D92" s="85" t="s">
        <v>45</v>
      </c>
      <c r="E92" s="1004"/>
      <c r="F92" s="1030"/>
      <c r="G92" s="1031"/>
      <c r="H92" s="181"/>
      <c r="N92" s="120"/>
      <c r="P92" s="186"/>
      <c r="Q92" s="151"/>
    </row>
    <row r="93" spans="2:17" x14ac:dyDescent="0.2">
      <c r="B93" s="139"/>
      <c r="N93" s="120"/>
      <c r="P93" s="186"/>
      <c r="Q93" s="151"/>
    </row>
    <row r="94" spans="2:17" x14ac:dyDescent="0.2">
      <c r="B94" s="139"/>
      <c r="C94" s="92" t="s">
        <v>46</v>
      </c>
      <c r="G94" s="117"/>
      <c r="Q94" s="151"/>
    </row>
    <row r="95" spans="2:17" x14ac:dyDescent="0.2">
      <c r="B95" s="139"/>
      <c r="C95" s="85" t="s">
        <v>47</v>
      </c>
      <c r="G95" s="117"/>
      <c r="Q95" s="151"/>
    </row>
    <row r="96" spans="2:17" ht="13.5" thickBot="1" x14ac:dyDescent="0.25">
      <c r="B96" s="139"/>
      <c r="D96" s="92" t="s">
        <v>48</v>
      </c>
      <c r="E96" s="92"/>
      <c r="H96" s="117"/>
      <c r="Q96" s="151"/>
    </row>
    <row r="97" spans="2:17" ht="13.5" thickBot="1" x14ac:dyDescent="0.25">
      <c r="B97" s="139"/>
      <c r="E97" s="92" t="s">
        <v>49</v>
      </c>
      <c r="F97" s="92"/>
      <c r="H97" s="117"/>
      <c r="P97" s="181"/>
      <c r="Q97" s="151"/>
    </row>
    <row r="98" spans="2:17" ht="13.5" thickBot="1" x14ac:dyDescent="0.25">
      <c r="B98" s="139"/>
      <c r="E98" s="92"/>
      <c r="F98" s="92"/>
      <c r="H98" s="117"/>
      <c r="P98" s="187"/>
      <c r="Q98" s="151"/>
    </row>
    <row r="99" spans="2:17" ht="13.5" thickBot="1" x14ac:dyDescent="0.25">
      <c r="B99" s="139"/>
      <c r="D99" s="185"/>
      <c r="E99" s="92" t="s">
        <v>52</v>
      </c>
      <c r="H99" s="122"/>
      <c r="P99" s="181"/>
      <c r="Q99" s="151"/>
    </row>
    <row r="100" spans="2:17" ht="13.5" thickBot="1" x14ac:dyDescent="0.25">
      <c r="B100" s="139"/>
      <c r="D100" s="185"/>
      <c r="E100" s="92" t="s">
        <v>712</v>
      </c>
      <c r="H100" s="122"/>
      <c r="P100" s="181"/>
      <c r="Q100" s="151"/>
    </row>
    <row r="101" spans="2:17" x14ac:dyDescent="0.2">
      <c r="B101" s="139"/>
      <c r="E101" s="92"/>
      <c r="F101" s="92"/>
      <c r="H101" s="117"/>
      <c r="P101" s="187"/>
      <c r="Q101" s="151"/>
    </row>
    <row r="102" spans="2:17" ht="13.5" thickBot="1" x14ac:dyDescent="0.25">
      <c r="B102" s="139"/>
      <c r="E102" s="92" t="s">
        <v>50</v>
      </c>
      <c r="F102" s="92"/>
      <c r="H102" s="117"/>
      <c r="P102" s="187"/>
      <c r="Q102" s="151"/>
    </row>
    <row r="103" spans="2:17" ht="13.5" thickBot="1" x14ac:dyDescent="0.25">
      <c r="B103" s="139"/>
      <c r="E103" s="113" t="s">
        <v>51</v>
      </c>
      <c r="H103" s="117"/>
      <c r="P103" s="181"/>
      <c r="Q103" s="151"/>
    </row>
    <row r="104" spans="2:17" ht="13.5" thickBot="1" x14ac:dyDescent="0.25">
      <c r="B104" s="139"/>
      <c r="E104" s="85" t="s">
        <v>1357</v>
      </c>
      <c r="H104" s="122"/>
      <c r="P104" s="181"/>
      <c r="Q104" s="151"/>
    </row>
    <row r="105" spans="2:17" ht="13.5" thickBot="1" x14ac:dyDescent="0.25">
      <c r="B105" s="139"/>
      <c r="E105" s="85" t="s">
        <v>1358</v>
      </c>
      <c r="H105" s="122"/>
      <c r="P105" s="181"/>
      <c r="Q105" s="151"/>
    </row>
    <row r="106" spans="2:17" ht="13.5" thickBot="1" x14ac:dyDescent="0.25">
      <c r="B106" s="139"/>
      <c r="E106" s="85" t="s">
        <v>1328</v>
      </c>
      <c r="H106" s="122"/>
      <c r="P106" s="181"/>
      <c r="Q106" s="151"/>
    </row>
    <row r="107" spans="2:17" ht="13.5" thickBot="1" x14ac:dyDescent="0.25">
      <c r="B107" s="139"/>
      <c r="E107" s="85" t="s">
        <v>1359</v>
      </c>
      <c r="H107" s="122"/>
      <c r="P107" s="181"/>
      <c r="Q107" s="151"/>
    </row>
    <row r="108" spans="2:17" x14ac:dyDescent="0.2">
      <c r="B108" s="139"/>
      <c r="H108" s="122"/>
      <c r="P108" s="187"/>
      <c r="Q108" s="151"/>
    </row>
    <row r="109" spans="2:17" ht="13.5" thickBot="1" x14ac:dyDescent="0.25">
      <c r="B109" s="139"/>
      <c r="D109" s="120" t="s">
        <v>53</v>
      </c>
      <c r="H109" s="122"/>
      <c r="P109" s="187"/>
      <c r="Q109" s="151"/>
    </row>
    <row r="110" spans="2:17" ht="13.5" thickBot="1" x14ac:dyDescent="0.25">
      <c r="B110" s="139"/>
      <c r="D110" s="185"/>
      <c r="E110" s="85" t="s">
        <v>54</v>
      </c>
      <c r="H110" s="117"/>
      <c r="P110" s="181"/>
      <c r="Q110" s="151"/>
    </row>
    <row r="111" spans="2:17" ht="13.5" thickBot="1" x14ac:dyDescent="0.25">
      <c r="B111" s="139"/>
      <c r="D111" s="185"/>
      <c r="E111" s="85" t="s">
        <v>55</v>
      </c>
      <c r="P111" s="181"/>
      <c r="Q111" s="151"/>
    </row>
    <row r="112" spans="2:17" ht="13.5" thickBot="1" x14ac:dyDescent="0.25">
      <c r="B112" s="139"/>
      <c r="D112" s="185"/>
      <c r="E112" s="85" t="s">
        <v>56</v>
      </c>
      <c r="P112" s="181"/>
      <c r="Q112" s="151"/>
    </row>
    <row r="113" spans="2:17" ht="13.5" thickBot="1" x14ac:dyDescent="0.25">
      <c r="B113" s="139"/>
      <c r="D113" s="185"/>
      <c r="E113" s="85" t="s">
        <v>57</v>
      </c>
      <c r="P113" s="181"/>
      <c r="Q113" s="151"/>
    </row>
    <row r="114" spans="2:17" ht="13.5" thickBot="1" x14ac:dyDescent="0.25">
      <c r="B114" s="139"/>
      <c r="Q114" s="151"/>
    </row>
    <row r="115" spans="2:17" ht="13.5" thickBot="1" x14ac:dyDescent="0.25">
      <c r="B115" s="139"/>
      <c r="C115" s="117" t="s">
        <v>58</v>
      </c>
      <c r="D115" s="123" t="s">
        <v>59</v>
      </c>
      <c r="M115" s="181"/>
      <c r="N115" s="85" t="s">
        <v>60</v>
      </c>
      <c r="O115" s="181"/>
      <c r="P115" s="85" t="s">
        <v>8</v>
      </c>
      <c r="Q115" s="151"/>
    </row>
    <row r="116" spans="2:17" ht="13.5" thickBot="1" x14ac:dyDescent="0.25">
      <c r="B116" s="139"/>
      <c r="C116" s="117" t="s">
        <v>58</v>
      </c>
      <c r="D116" s="123" t="s">
        <v>61</v>
      </c>
      <c r="M116" s="187"/>
      <c r="O116" s="187"/>
      <c r="Q116" s="151"/>
    </row>
    <row r="117" spans="2:17" ht="13.5" thickBot="1" x14ac:dyDescent="0.25">
      <c r="B117" s="139"/>
      <c r="D117" s="123" t="s">
        <v>62</v>
      </c>
      <c r="M117" s="181"/>
      <c r="N117" s="85" t="s">
        <v>60</v>
      </c>
      <c r="O117" s="181"/>
      <c r="P117" s="85" t="s">
        <v>8</v>
      </c>
      <c r="Q117" s="151"/>
    </row>
    <row r="118" spans="2:17" ht="13.5" thickBot="1" x14ac:dyDescent="0.25">
      <c r="B118" s="139"/>
      <c r="C118" s="117" t="s">
        <v>58</v>
      </c>
      <c r="D118" s="123" t="s">
        <v>63</v>
      </c>
      <c r="M118" s="187"/>
      <c r="O118" s="187"/>
      <c r="Q118" s="151"/>
    </row>
    <row r="119" spans="2:17" ht="13.5" thickBot="1" x14ac:dyDescent="0.25">
      <c r="B119" s="143"/>
      <c r="C119" s="144"/>
      <c r="D119" s="188" t="s">
        <v>1157</v>
      </c>
      <c r="E119" s="144"/>
      <c r="F119" s="144"/>
      <c r="G119" s="144"/>
      <c r="H119" s="144"/>
      <c r="I119" s="144"/>
      <c r="J119" s="144"/>
      <c r="K119" s="144"/>
      <c r="L119" s="144"/>
      <c r="M119" s="181"/>
      <c r="N119" s="144" t="s">
        <v>60</v>
      </c>
      <c r="O119" s="181"/>
      <c r="P119" s="144" t="s">
        <v>8</v>
      </c>
      <c r="Q119" s="173"/>
    </row>
    <row r="120" spans="2:17" ht="13.5" thickBot="1" x14ac:dyDescent="0.25">
      <c r="C120" s="183"/>
      <c r="D120" s="184" t="s">
        <v>263</v>
      </c>
      <c r="E120" s="183">
        <f>$F$6</f>
        <v>0</v>
      </c>
      <c r="F120" s="183"/>
      <c r="G120" s="183"/>
      <c r="H120" s="183"/>
      <c r="I120" s="183"/>
      <c r="J120" s="183"/>
      <c r="K120" s="183"/>
      <c r="L120" s="183"/>
      <c r="M120" s="183"/>
      <c r="N120" s="183"/>
      <c r="O120" s="183"/>
      <c r="P120" s="183"/>
      <c r="Q120" s="183"/>
    </row>
    <row r="121" spans="2:17" ht="15.75" x14ac:dyDescent="0.25">
      <c r="B121" s="174"/>
      <c r="C121" s="175"/>
      <c r="D121" s="137"/>
      <c r="E121" s="137"/>
      <c r="F121" s="137"/>
      <c r="G121" s="137"/>
      <c r="H121" s="137"/>
      <c r="I121" s="137"/>
      <c r="J121" s="137"/>
      <c r="K121" s="137"/>
      <c r="L121" s="137"/>
      <c r="M121" s="137"/>
      <c r="N121" s="137"/>
      <c r="O121" s="137"/>
      <c r="P121" s="137"/>
      <c r="Q121" s="138"/>
    </row>
    <row r="122" spans="2:17" x14ac:dyDescent="0.2">
      <c r="B122" s="139"/>
      <c r="C122" s="92" t="s">
        <v>64</v>
      </c>
      <c r="D122" s="131"/>
      <c r="E122" s="131"/>
      <c r="F122" s="131"/>
      <c r="G122" s="131"/>
      <c r="H122" s="131"/>
      <c r="I122" s="131"/>
      <c r="J122" s="131"/>
      <c r="K122" s="131"/>
      <c r="L122" s="131"/>
      <c r="N122" s="167" t="s">
        <v>65</v>
      </c>
      <c r="O122" s="131"/>
      <c r="P122" s="131"/>
      <c r="Q122" s="151"/>
    </row>
    <row r="123" spans="2:17" x14ac:dyDescent="0.2">
      <c r="B123" s="139"/>
      <c r="C123" s="189" t="s">
        <v>66</v>
      </c>
      <c r="D123" s="155"/>
      <c r="E123" s="190"/>
      <c r="F123" s="191"/>
      <c r="G123" s="191"/>
      <c r="H123" s="191"/>
      <c r="I123" s="191"/>
      <c r="J123" s="191"/>
      <c r="K123" s="191"/>
      <c r="L123" s="192"/>
      <c r="O123" s="150"/>
      <c r="Q123" s="151"/>
    </row>
    <row r="124" spans="2:17" x14ac:dyDescent="0.2">
      <c r="B124" s="139"/>
      <c r="C124" s="189" t="s">
        <v>67</v>
      </c>
      <c r="D124" s="155"/>
      <c r="E124" s="190"/>
      <c r="F124" s="191"/>
      <c r="G124" s="191"/>
      <c r="H124" s="191"/>
      <c r="I124" s="191"/>
      <c r="J124" s="191"/>
      <c r="K124" s="191"/>
      <c r="L124" s="192"/>
      <c r="O124" s="150"/>
      <c r="Q124" s="151"/>
    </row>
    <row r="125" spans="2:17" x14ac:dyDescent="0.2">
      <c r="B125" s="139"/>
      <c r="C125" s="189" t="s">
        <v>68</v>
      </c>
      <c r="D125" s="155"/>
      <c r="E125" s="1005"/>
      <c r="F125" s="1005"/>
      <c r="G125" s="1005"/>
      <c r="H125" s="1005"/>
      <c r="I125" s="1005"/>
      <c r="J125" s="1005"/>
      <c r="K125" s="1005"/>
      <c r="L125" s="1006"/>
      <c r="O125" s="150"/>
      <c r="Q125" s="151"/>
    </row>
    <row r="126" spans="2:17" ht="13.5" thickBot="1" x14ac:dyDescent="0.25">
      <c r="B126" s="139"/>
      <c r="C126" s="189" t="s">
        <v>68</v>
      </c>
      <c r="D126" s="155"/>
      <c r="E126" s="1005"/>
      <c r="F126" s="1005"/>
      <c r="G126" s="1005"/>
      <c r="H126" s="1005"/>
      <c r="I126" s="1005"/>
      <c r="J126" s="1005"/>
      <c r="K126" s="1005"/>
      <c r="L126" s="1006"/>
      <c r="O126" s="150"/>
      <c r="Q126" s="151"/>
    </row>
    <row r="127" spans="2:17" ht="13.5" thickBot="1" x14ac:dyDescent="0.25">
      <c r="B127" s="139"/>
      <c r="M127" s="122" t="s">
        <v>69</v>
      </c>
      <c r="O127" s="193">
        <f>+SUM(O123:O126)</f>
        <v>0</v>
      </c>
      <c r="Q127" s="151"/>
    </row>
    <row r="128" spans="2:17" ht="13.5" thickBot="1" x14ac:dyDescent="0.25">
      <c r="B128" s="143"/>
      <c r="C128" s="144"/>
      <c r="D128" s="144"/>
      <c r="E128" s="144"/>
      <c r="F128" s="144"/>
      <c r="G128" s="144"/>
      <c r="H128" s="144"/>
      <c r="I128" s="144"/>
      <c r="J128" s="144"/>
      <c r="K128" s="144"/>
      <c r="L128" s="144"/>
      <c r="M128" s="194"/>
      <c r="N128" s="144"/>
      <c r="O128" s="195"/>
      <c r="P128" s="144"/>
      <c r="Q128" s="173"/>
    </row>
    <row r="129" spans="2:17" ht="15.75" x14ac:dyDescent="0.25">
      <c r="B129" s="174"/>
      <c r="C129" s="175"/>
      <c r="D129" s="137"/>
      <c r="E129" s="137"/>
      <c r="F129" s="137"/>
      <c r="G129" s="137"/>
      <c r="H129" s="137"/>
      <c r="I129" s="137"/>
      <c r="J129" s="137"/>
      <c r="K129" s="137"/>
      <c r="L129" s="137"/>
      <c r="M129" s="137"/>
      <c r="N129" s="137"/>
      <c r="O129" s="137"/>
      <c r="P129" s="137"/>
      <c r="Q129" s="138"/>
    </row>
    <row r="130" spans="2:17" x14ac:dyDescent="0.2">
      <c r="B130" s="139"/>
      <c r="C130" s="92" t="s">
        <v>70</v>
      </c>
      <c r="G130" s="92"/>
      <c r="Q130" s="151"/>
    </row>
    <row r="131" spans="2:17" ht="13.5" thickBot="1" x14ac:dyDescent="0.25">
      <c r="B131" s="139"/>
      <c r="C131" s="92"/>
      <c r="G131" s="92"/>
      <c r="Q131" s="151"/>
    </row>
    <row r="132" spans="2:17" ht="13.5" thickBot="1" x14ac:dyDescent="0.25">
      <c r="B132" s="139"/>
      <c r="D132" s="85" t="s">
        <v>279</v>
      </c>
      <c r="L132" s="181"/>
      <c r="M132" s="85" t="s">
        <v>271</v>
      </c>
      <c r="O132" s="181"/>
      <c r="P132" s="85" t="s">
        <v>272</v>
      </c>
      <c r="Q132" s="151"/>
    </row>
    <row r="133" spans="2:17" ht="13.5" thickBot="1" x14ac:dyDescent="0.25">
      <c r="B133" s="139"/>
      <c r="D133" s="85" t="s">
        <v>280</v>
      </c>
      <c r="L133" s="181"/>
      <c r="M133" s="85" t="s">
        <v>271</v>
      </c>
      <c r="O133" s="181"/>
      <c r="P133" s="85" t="s">
        <v>272</v>
      </c>
      <c r="Q133" s="151"/>
    </row>
    <row r="134" spans="2:17" x14ac:dyDescent="0.2">
      <c r="B134" s="139"/>
      <c r="D134" s="85" t="s">
        <v>281</v>
      </c>
      <c r="G134" s="941"/>
      <c r="H134" s="941"/>
      <c r="I134" s="941"/>
      <c r="J134" s="941"/>
      <c r="K134" s="941"/>
      <c r="L134" s="941"/>
      <c r="M134" s="941"/>
      <c r="N134" s="941"/>
      <c r="O134" s="941"/>
      <c r="P134" s="941"/>
      <c r="Q134" s="942"/>
    </row>
    <row r="135" spans="2:17" x14ac:dyDescent="0.2">
      <c r="B135" s="139"/>
      <c r="G135" s="941"/>
      <c r="H135" s="941"/>
      <c r="I135" s="941"/>
      <c r="J135" s="941"/>
      <c r="K135" s="941"/>
      <c r="L135" s="941"/>
      <c r="M135" s="941"/>
      <c r="N135" s="941"/>
      <c r="O135" s="941"/>
      <c r="P135" s="941"/>
      <c r="Q135" s="942"/>
    </row>
    <row r="136" spans="2:17" x14ac:dyDescent="0.2">
      <c r="B136" s="139"/>
      <c r="C136" s="92"/>
      <c r="G136" s="92"/>
      <c r="Q136" s="151"/>
    </row>
    <row r="137" spans="2:17" x14ac:dyDescent="0.2">
      <c r="B137" s="139"/>
      <c r="C137" s="92"/>
      <c r="D137" s="196"/>
      <c r="E137" s="85" t="s">
        <v>807</v>
      </c>
      <c r="G137" s="92"/>
      <c r="Q137" s="151"/>
    </row>
    <row r="138" spans="2:17" x14ac:dyDescent="0.2">
      <c r="B138" s="139"/>
      <c r="C138" s="92"/>
      <c r="D138" s="196"/>
      <c r="E138" s="85" t="s">
        <v>806</v>
      </c>
      <c r="G138" s="92"/>
      <c r="Q138" s="151"/>
    </row>
    <row r="139" spans="2:17" x14ac:dyDescent="0.2">
      <c r="B139" s="139"/>
      <c r="C139" s="92"/>
      <c r="D139" s="196"/>
      <c r="E139" s="85" t="s">
        <v>762</v>
      </c>
      <c r="G139" s="92"/>
      <c r="Q139" s="151"/>
    </row>
    <row r="140" spans="2:17" ht="13.5" thickBot="1" x14ac:dyDescent="0.25">
      <c r="B140" s="139"/>
      <c r="C140" s="92"/>
      <c r="D140" s="196"/>
      <c r="E140" s="85" t="s">
        <v>761</v>
      </c>
      <c r="G140" s="92"/>
      <c r="Q140" s="151"/>
    </row>
    <row r="141" spans="2:17" ht="13.5" thickBot="1" x14ac:dyDescent="0.25">
      <c r="B141" s="139"/>
      <c r="D141" s="197">
        <f>SUM(D137:D140)</f>
        <v>0</v>
      </c>
      <c r="E141" s="120" t="s">
        <v>71</v>
      </c>
      <c r="Q141" s="151"/>
    </row>
    <row r="142" spans="2:17" ht="13.5" thickBot="1" x14ac:dyDescent="0.25">
      <c r="B142" s="139"/>
      <c r="D142" s="198"/>
      <c r="E142" s="120"/>
      <c r="Q142" s="151"/>
    </row>
    <row r="143" spans="2:17" ht="13.5" thickBot="1" x14ac:dyDescent="0.25">
      <c r="B143" s="139"/>
      <c r="D143" s="85" t="s">
        <v>268</v>
      </c>
      <c r="K143" s="199"/>
      <c r="L143" s="186"/>
      <c r="M143" s="85" t="s">
        <v>269</v>
      </c>
      <c r="N143" s="186"/>
      <c r="P143" s="199"/>
      <c r="Q143" s="151"/>
    </row>
    <row r="144" spans="2:17" x14ac:dyDescent="0.2">
      <c r="B144" s="139"/>
      <c r="L144" s="186"/>
      <c r="N144" s="186"/>
      <c r="Q144" s="151"/>
    </row>
    <row r="145" spans="2:17" x14ac:dyDescent="0.2">
      <c r="B145" s="139"/>
      <c r="C145" s="120"/>
      <c r="D145" s="85" t="s">
        <v>72</v>
      </c>
      <c r="F145" s="185" t="s">
        <v>73</v>
      </c>
      <c r="Q145" s="151"/>
    </row>
    <row r="146" spans="2:17" x14ac:dyDescent="0.2">
      <c r="B146" s="139"/>
      <c r="D146" s="200"/>
      <c r="F146" s="196"/>
      <c r="H146" s="85" t="s">
        <v>674</v>
      </c>
      <c r="J146" s="122"/>
      <c r="O146" s="122"/>
      <c r="Q146" s="151"/>
    </row>
    <row r="147" spans="2:17" x14ac:dyDescent="0.2">
      <c r="B147" s="139"/>
      <c r="D147" s="200"/>
      <c r="F147" s="201"/>
      <c r="H147" s="85" t="s">
        <v>675</v>
      </c>
      <c r="J147" s="122"/>
      <c r="O147" s="122"/>
      <c r="Q147" s="151"/>
    </row>
    <row r="148" spans="2:17" x14ac:dyDescent="0.2">
      <c r="B148" s="139"/>
      <c r="D148" s="202">
        <f>SUM(D146:D147)</f>
        <v>0</v>
      </c>
      <c r="F148" s="201">
        <f>SUM(F146:F147)</f>
        <v>0</v>
      </c>
      <c r="H148" s="85" t="s">
        <v>809</v>
      </c>
      <c r="J148" s="122"/>
      <c r="O148" s="122"/>
      <c r="Q148" s="151"/>
    </row>
    <row r="149" spans="2:17" x14ac:dyDescent="0.2">
      <c r="B149" s="139"/>
      <c r="D149" s="200"/>
      <c r="F149" s="196"/>
      <c r="H149" s="85" t="s">
        <v>673</v>
      </c>
      <c r="J149" s="122"/>
      <c r="O149" s="122"/>
      <c r="Q149" s="151"/>
    </row>
    <row r="150" spans="2:17" x14ac:dyDescent="0.2">
      <c r="B150" s="139"/>
      <c r="D150" s="200"/>
      <c r="F150" s="196"/>
      <c r="H150" s="85" t="s">
        <v>810</v>
      </c>
      <c r="J150" s="122"/>
      <c r="O150" s="122"/>
      <c r="Q150" s="151"/>
    </row>
    <row r="151" spans="2:17" x14ac:dyDescent="0.2">
      <c r="B151" s="139"/>
      <c r="D151" s="200"/>
      <c r="F151" s="201"/>
      <c r="H151" s="85" t="s">
        <v>808</v>
      </c>
      <c r="J151" s="122"/>
      <c r="O151" s="122"/>
      <c r="Q151" s="151"/>
    </row>
    <row r="152" spans="2:17" x14ac:dyDescent="0.2">
      <c r="B152" s="139"/>
      <c r="D152" s="200"/>
      <c r="F152" s="201"/>
      <c r="H152" s="85" t="s">
        <v>811</v>
      </c>
      <c r="J152" s="122"/>
      <c r="O152" s="122"/>
      <c r="Q152" s="151"/>
    </row>
    <row r="153" spans="2:17" ht="13.5" thickBot="1" x14ac:dyDescent="0.25">
      <c r="B153" s="139"/>
      <c r="D153" s="202">
        <f>SUM(D149:D152)</f>
        <v>0</v>
      </c>
      <c r="F153" s="201">
        <f>SUM(F149:F152)</f>
        <v>0</v>
      </c>
      <c r="H153" s="85" t="s">
        <v>809</v>
      </c>
      <c r="J153" s="122"/>
      <c r="O153" s="122"/>
      <c r="Q153" s="151"/>
    </row>
    <row r="154" spans="2:17" ht="13.5" thickBot="1" x14ac:dyDescent="0.25">
      <c r="B154" s="139"/>
      <c r="D154" s="197">
        <f>D148+D153</f>
        <v>0</v>
      </c>
      <c r="F154" s="193">
        <f>F148+F153</f>
        <v>0</v>
      </c>
      <c r="H154" s="85" t="s">
        <v>321</v>
      </c>
      <c r="J154" s="122"/>
      <c r="O154" s="122"/>
      <c r="Q154" s="151"/>
    </row>
    <row r="155" spans="2:17" x14ac:dyDescent="0.2">
      <c r="B155" s="139"/>
      <c r="D155" s="198"/>
      <c r="F155" s="186"/>
      <c r="J155" s="122"/>
      <c r="O155" s="122"/>
      <c r="Q155" s="151"/>
    </row>
    <row r="156" spans="2:17" ht="13.5" thickBot="1" x14ac:dyDescent="0.25">
      <c r="B156" s="139"/>
      <c r="D156" s="203">
        <f>IFERROR(D153/D154,0)</f>
        <v>0</v>
      </c>
      <c r="F156" s="203">
        <f>IFERROR(F153/F154,0)</f>
        <v>0</v>
      </c>
      <c r="H156" s="85" t="s">
        <v>75</v>
      </c>
      <c r="J156" s="122"/>
      <c r="O156" s="122"/>
      <c r="Q156" s="151"/>
    </row>
    <row r="157" spans="2:17" ht="13.5" thickBot="1" x14ac:dyDescent="0.25">
      <c r="B157" s="143"/>
      <c r="C157" s="144"/>
      <c r="D157" s="144"/>
      <c r="E157" s="144" t="s">
        <v>76</v>
      </c>
      <c r="F157" s="144"/>
      <c r="G157" s="144"/>
      <c r="H157" s="194"/>
      <c r="I157" s="144"/>
      <c r="J157" s="144"/>
      <c r="K157" s="144"/>
      <c r="L157" s="144"/>
      <c r="M157" s="144"/>
      <c r="N157" s="144"/>
      <c r="O157" s="144"/>
      <c r="P157" s="144"/>
      <c r="Q157" s="173"/>
    </row>
    <row r="158" spans="2:17" ht="15.75" x14ac:dyDescent="0.25">
      <c r="B158" s="174"/>
      <c r="C158" s="175"/>
      <c r="D158" s="137"/>
      <c r="E158" s="137"/>
      <c r="F158" s="137"/>
      <c r="G158" s="137"/>
      <c r="H158" s="137"/>
      <c r="I158" s="137"/>
      <c r="J158" s="137"/>
      <c r="K158" s="137"/>
      <c r="L158" s="137"/>
      <c r="M158" s="137"/>
      <c r="N158" s="137"/>
      <c r="O158" s="137"/>
      <c r="P158" s="137"/>
      <c r="Q158" s="138"/>
    </row>
    <row r="159" spans="2:17" x14ac:dyDescent="0.2">
      <c r="B159" s="172" t="s">
        <v>1538</v>
      </c>
      <c r="C159" s="92"/>
      <c r="Q159" s="151"/>
    </row>
    <row r="160" spans="2:17" x14ac:dyDescent="0.2">
      <c r="B160" s="139"/>
      <c r="D160" s="200"/>
      <c r="F160" s="117" t="s">
        <v>819</v>
      </c>
      <c r="G160" s="85" t="s">
        <v>815</v>
      </c>
      <c r="Q160" s="151"/>
    </row>
    <row r="161" spans="2:17" x14ac:dyDescent="0.2">
      <c r="B161" s="139"/>
      <c r="D161" s="200"/>
      <c r="F161" s="117" t="s">
        <v>820</v>
      </c>
      <c r="G161" s="85" t="s">
        <v>815</v>
      </c>
      <c r="Q161" s="151"/>
    </row>
    <row r="162" spans="2:17" x14ac:dyDescent="0.2">
      <c r="B162" s="139"/>
      <c r="D162" s="200"/>
      <c r="F162" s="117" t="s">
        <v>816</v>
      </c>
      <c r="G162" s="85" t="s">
        <v>815</v>
      </c>
      <c r="Q162" s="151"/>
    </row>
    <row r="163" spans="2:17" x14ac:dyDescent="0.2">
      <c r="B163" s="139"/>
      <c r="D163" s="200"/>
      <c r="F163" s="117" t="s">
        <v>817</v>
      </c>
      <c r="G163" s="85" t="s">
        <v>815</v>
      </c>
      <c r="Q163" s="151"/>
    </row>
    <row r="164" spans="2:17" x14ac:dyDescent="0.2">
      <c r="B164" s="139"/>
      <c r="D164" s="200"/>
      <c r="F164" s="117" t="s">
        <v>818</v>
      </c>
      <c r="G164" s="85" t="s">
        <v>815</v>
      </c>
      <c r="Q164" s="151"/>
    </row>
    <row r="165" spans="2:17" x14ac:dyDescent="0.2">
      <c r="B165" s="139"/>
      <c r="D165" s="200"/>
      <c r="F165" s="117" t="s">
        <v>822</v>
      </c>
      <c r="G165" s="85" t="s">
        <v>815</v>
      </c>
      <c r="Q165" s="151"/>
    </row>
    <row r="166" spans="2:17" x14ac:dyDescent="0.2">
      <c r="B166" s="139"/>
      <c r="D166" s="200"/>
      <c r="F166" s="117" t="s">
        <v>821</v>
      </c>
      <c r="G166" s="85" t="s">
        <v>815</v>
      </c>
      <c r="Q166" s="151"/>
    </row>
    <row r="167" spans="2:17" x14ac:dyDescent="0.2">
      <c r="B167" s="139"/>
      <c r="D167" s="200"/>
      <c r="F167" s="117" t="s">
        <v>823</v>
      </c>
      <c r="G167" s="85" t="s">
        <v>815</v>
      </c>
      <c r="Q167" s="151"/>
    </row>
    <row r="168" spans="2:17" ht="13.5" thickBot="1" x14ac:dyDescent="0.25">
      <c r="B168" s="139"/>
      <c r="D168" s="200"/>
      <c r="F168" s="113" t="s">
        <v>824</v>
      </c>
      <c r="Q168" s="151"/>
    </row>
    <row r="169" spans="2:17" ht="13.5" thickBot="1" x14ac:dyDescent="0.25">
      <c r="B169" s="139"/>
      <c r="D169" s="197">
        <f>+SUM(D160:D168)</f>
        <v>0</v>
      </c>
      <c r="E169" s="85" t="s">
        <v>634</v>
      </c>
      <c r="Q169" s="151"/>
    </row>
    <row r="170" spans="2:17" ht="13.5" thickBot="1" x14ac:dyDescent="0.25">
      <c r="B170" s="143"/>
      <c r="C170" s="144"/>
      <c r="D170" s="144"/>
      <c r="E170" s="144"/>
      <c r="F170" s="144"/>
      <c r="G170" s="144"/>
      <c r="H170" s="144"/>
      <c r="I170" s="144"/>
      <c r="J170" s="144"/>
      <c r="K170" s="144"/>
      <c r="L170" s="144"/>
      <c r="M170" s="144"/>
      <c r="N170" s="144"/>
      <c r="O170" s="144"/>
      <c r="P170" s="144"/>
      <c r="Q170" s="173"/>
    </row>
    <row r="171" spans="2:17" ht="13.5" thickBot="1" x14ac:dyDescent="0.25">
      <c r="C171" s="183"/>
      <c r="D171" s="184" t="s">
        <v>263</v>
      </c>
      <c r="E171" s="183">
        <f>$F$6</f>
        <v>0</v>
      </c>
      <c r="F171" s="183"/>
      <c r="G171" s="183"/>
      <c r="H171" s="183"/>
      <c r="I171" s="183"/>
      <c r="J171" s="183"/>
      <c r="K171" s="183"/>
      <c r="L171" s="183"/>
      <c r="M171" s="183"/>
      <c r="N171" s="183"/>
      <c r="O171" s="183"/>
      <c r="P171" s="183"/>
      <c r="Q171" s="183"/>
    </row>
    <row r="172" spans="2:17" ht="15.75" x14ac:dyDescent="0.25">
      <c r="B172" s="174"/>
      <c r="C172" s="175"/>
      <c r="D172" s="137"/>
      <c r="E172" s="137"/>
      <c r="F172" s="137"/>
      <c r="G172" s="137"/>
      <c r="H172" s="137"/>
      <c r="I172" s="137"/>
      <c r="J172" s="137"/>
      <c r="K172" s="137"/>
      <c r="L172" s="137"/>
      <c r="M172" s="137"/>
      <c r="N172" s="137"/>
      <c r="O172" s="137"/>
      <c r="P172" s="137"/>
      <c r="Q172" s="138"/>
    </row>
    <row r="173" spans="2:17" x14ac:dyDescent="0.2">
      <c r="B173" s="139"/>
      <c r="C173" s="92" t="s">
        <v>814</v>
      </c>
      <c r="Q173" s="151"/>
    </row>
    <row r="174" spans="2:17" ht="13.5" thickBot="1" x14ac:dyDescent="0.25">
      <c r="B174" s="139"/>
      <c r="Q174" s="151"/>
    </row>
    <row r="175" spans="2:17" ht="13.5" thickBot="1" x14ac:dyDescent="0.25">
      <c r="B175" s="139"/>
      <c r="C175" s="92"/>
      <c r="E175" s="1017" t="s">
        <v>218</v>
      </c>
      <c r="F175" s="1018"/>
      <c r="G175" s="1018"/>
      <c r="H175" s="1018"/>
      <c r="I175" s="1018"/>
      <c r="J175" s="1018"/>
      <c r="K175" s="1018"/>
      <c r="L175" s="1018"/>
      <c r="M175" s="1018"/>
      <c r="N175" s="1018"/>
      <c r="O175" s="1018"/>
      <c r="P175" s="1018"/>
      <c r="Q175" s="1019"/>
    </row>
    <row r="176" spans="2:17" ht="12.75" customHeight="1" x14ac:dyDescent="0.2">
      <c r="B176" s="139"/>
      <c r="C176" s="92"/>
      <c r="E176" s="1020" t="s">
        <v>430</v>
      </c>
      <c r="F176" s="1021"/>
      <c r="G176" s="979" t="s">
        <v>1155</v>
      </c>
      <c r="H176" s="1021"/>
      <c r="I176" s="979" t="s">
        <v>447</v>
      </c>
      <c r="J176" s="980"/>
      <c r="K176" s="1035"/>
      <c r="L176" s="1036"/>
      <c r="M176" s="1037"/>
      <c r="N176" s="204"/>
      <c r="O176" s="157"/>
      <c r="P176" s="157"/>
      <c r="Q176" s="158"/>
    </row>
    <row r="177" spans="2:17" ht="12.75" customHeight="1" x14ac:dyDescent="0.2">
      <c r="B177" s="139"/>
      <c r="C177" s="92"/>
      <c r="E177" s="1022"/>
      <c r="F177" s="1023"/>
      <c r="G177" s="981"/>
      <c r="H177" s="1023"/>
      <c r="I177" s="981"/>
      <c r="J177" s="982"/>
      <c r="K177" s="986" t="s">
        <v>639</v>
      </c>
      <c r="L177" s="1002"/>
      <c r="M177" s="1003"/>
      <c r="N177" s="205"/>
      <c r="O177" s="206"/>
      <c r="P177" s="206"/>
      <c r="Q177" s="207"/>
    </row>
    <row r="178" spans="2:17" ht="12.75" customHeight="1" x14ac:dyDescent="0.2">
      <c r="B178" s="139"/>
      <c r="C178" s="92"/>
      <c r="E178" s="1022"/>
      <c r="F178" s="1023"/>
      <c r="G178" s="981"/>
      <c r="H178" s="1023"/>
      <c r="I178" s="981"/>
      <c r="J178" s="982"/>
      <c r="K178" s="986" t="s">
        <v>438</v>
      </c>
      <c r="L178" s="1002" t="s">
        <v>439</v>
      </c>
      <c r="M178" s="1003"/>
      <c r="N178" s="1038" t="s">
        <v>479</v>
      </c>
      <c r="O178" s="996">
        <f>SUM(E180:N180)</f>
        <v>0</v>
      </c>
      <c r="P178" s="997"/>
      <c r="Q178" s="1029" t="s">
        <v>445</v>
      </c>
    </row>
    <row r="179" spans="2:17" ht="13.5" thickBot="1" x14ac:dyDescent="0.25">
      <c r="B179" s="139"/>
      <c r="C179" s="92"/>
      <c r="D179" s="92" t="s">
        <v>440</v>
      </c>
      <c r="E179" s="1024"/>
      <c r="F179" s="1025"/>
      <c r="G179" s="983"/>
      <c r="H179" s="1025"/>
      <c r="I179" s="983"/>
      <c r="J179" s="984"/>
      <c r="K179" s="986"/>
      <c r="L179" s="1002"/>
      <c r="M179" s="1003"/>
      <c r="N179" s="1039"/>
      <c r="O179" s="998"/>
      <c r="P179" s="999"/>
      <c r="Q179" s="1029"/>
    </row>
    <row r="180" spans="2:17" x14ac:dyDescent="0.2">
      <c r="B180" s="139"/>
      <c r="C180" s="92"/>
      <c r="D180" s="208" t="s">
        <v>441</v>
      </c>
      <c r="E180" s="991"/>
      <c r="F180" s="989"/>
      <c r="G180" s="989"/>
      <c r="H180" s="989"/>
      <c r="I180" s="989"/>
      <c r="J180" s="992"/>
      <c r="K180" s="209"/>
      <c r="L180" s="989"/>
      <c r="M180" s="990"/>
      <c r="N180" s="209"/>
      <c r="O180" s="998"/>
      <c r="P180" s="999"/>
      <c r="Q180" s="210">
        <f>SUM(E180:J180)</f>
        <v>0</v>
      </c>
    </row>
    <row r="181" spans="2:17" x14ac:dyDescent="0.2">
      <c r="B181" s="139"/>
      <c r="C181" s="92"/>
      <c r="D181" s="211" t="s">
        <v>442</v>
      </c>
      <c r="E181" s="991"/>
      <c r="F181" s="989"/>
      <c r="G181" s="989"/>
      <c r="H181" s="989"/>
      <c r="I181" s="989"/>
      <c r="J181" s="992"/>
      <c r="K181" s="209"/>
      <c r="L181" s="989"/>
      <c r="M181" s="990"/>
      <c r="N181" s="209"/>
      <c r="O181" s="998"/>
      <c r="P181" s="999"/>
      <c r="Q181" s="210">
        <f t="shared" ref="Q181:Q186" si="0">SUM(E181:J181)</f>
        <v>0</v>
      </c>
    </row>
    <row r="182" spans="2:17" x14ac:dyDescent="0.2">
      <c r="B182" s="139"/>
      <c r="C182" s="92"/>
      <c r="D182" s="211" t="s">
        <v>443</v>
      </c>
      <c r="E182" s="991"/>
      <c r="F182" s="989"/>
      <c r="G182" s="989"/>
      <c r="H182" s="989"/>
      <c r="I182" s="989"/>
      <c r="J182" s="992"/>
      <c r="K182" s="209"/>
      <c r="L182" s="989"/>
      <c r="M182" s="990"/>
      <c r="N182" s="209"/>
      <c r="O182" s="998"/>
      <c r="P182" s="999"/>
      <c r="Q182" s="210">
        <f>SUM(E182:J182)</f>
        <v>0</v>
      </c>
    </row>
    <row r="183" spans="2:17" x14ac:dyDescent="0.2">
      <c r="B183" s="139"/>
      <c r="C183" s="92"/>
      <c r="D183" s="211" t="s">
        <v>444</v>
      </c>
      <c r="E183" s="991"/>
      <c r="F183" s="989"/>
      <c r="G183" s="989"/>
      <c r="H183" s="989"/>
      <c r="I183" s="989"/>
      <c r="J183" s="992"/>
      <c r="K183" s="209"/>
      <c r="L183" s="989"/>
      <c r="M183" s="990"/>
      <c r="N183" s="209"/>
      <c r="O183" s="998"/>
      <c r="P183" s="999"/>
      <c r="Q183" s="210">
        <f t="shared" si="0"/>
        <v>0</v>
      </c>
    </row>
    <row r="184" spans="2:17" x14ac:dyDescent="0.2">
      <c r="B184" s="139"/>
      <c r="C184" s="92"/>
      <c r="D184" s="211" t="s">
        <v>495</v>
      </c>
      <c r="E184" s="991"/>
      <c r="F184" s="989"/>
      <c r="G184" s="989"/>
      <c r="H184" s="989"/>
      <c r="I184" s="989"/>
      <c r="J184" s="992"/>
      <c r="K184" s="209"/>
      <c r="L184" s="989"/>
      <c r="M184" s="990"/>
      <c r="N184" s="209"/>
      <c r="O184" s="998"/>
      <c r="P184" s="999"/>
      <c r="Q184" s="210">
        <f t="shared" si="0"/>
        <v>0</v>
      </c>
    </row>
    <row r="185" spans="2:17" x14ac:dyDescent="0.2">
      <c r="B185" s="139"/>
      <c r="C185" s="92"/>
      <c r="D185" s="209" t="s">
        <v>713</v>
      </c>
      <c r="E185" s="991"/>
      <c r="F185" s="989"/>
      <c r="G185" s="989"/>
      <c r="H185" s="989"/>
      <c r="I185" s="989"/>
      <c r="J185" s="992"/>
      <c r="K185" s="209"/>
      <c r="L185" s="989"/>
      <c r="M185" s="990"/>
      <c r="N185" s="209"/>
      <c r="O185" s="998"/>
      <c r="P185" s="999"/>
      <c r="Q185" s="210">
        <f>SUM(E185:J185)</f>
        <v>0</v>
      </c>
    </row>
    <row r="186" spans="2:17" x14ac:dyDescent="0.2">
      <c r="B186" s="172"/>
      <c r="C186" s="186"/>
      <c r="D186" s="209" t="s">
        <v>713</v>
      </c>
      <c r="E186" s="991"/>
      <c r="F186" s="989"/>
      <c r="G186" s="989"/>
      <c r="H186" s="989"/>
      <c r="I186" s="989"/>
      <c r="J186" s="992"/>
      <c r="K186" s="209"/>
      <c r="L186" s="989"/>
      <c r="M186" s="990"/>
      <c r="N186" s="209"/>
      <c r="O186" s="998"/>
      <c r="P186" s="999"/>
      <c r="Q186" s="210">
        <f t="shared" si="0"/>
        <v>0</v>
      </c>
    </row>
    <row r="187" spans="2:17" x14ac:dyDescent="0.2">
      <c r="B187" s="139"/>
      <c r="C187" s="186"/>
      <c r="D187" s="212" t="s">
        <v>445</v>
      </c>
      <c r="E187" s="1010">
        <f>SUM(E180:F186)</f>
        <v>0</v>
      </c>
      <c r="F187" s="1011"/>
      <c r="G187" s="1011">
        <f>SUM(G180:H186)</f>
        <v>0</v>
      </c>
      <c r="H187" s="1011"/>
      <c r="I187" s="1011">
        <f>SUM(I180:J186)</f>
        <v>0</v>
      </c>
      <c r="J187" s="1012"/>
      <c r="K187" s="214">
        <f>SUM(K180:K186)</f>
        <v>0</v>
      </c>
      <c r="L187" s="977">
        <f>SUM(L180:M186)</f>
        <v>0</v>
      </c>
      <c r="M187" s="978"/>
      <c r="N187" s="213">
        <f>SUM(N180:N186)</f>
        <v>0</v>
      </c>
      <c r="O187" s="998"/>
      <c r="P187" s="999"/>
      <c r="Q187" s="215">
        <f>SUM(Q180:Q186)</f>
        <v>0</v>
      </c>
    </row>
    <row r="188" spans="2:17" ht="17.25" customHeight="1" thickBot="1" x14ac:dyDescent="0.25">
      <c r="B188" s="139"/>
      <c r="C188" s="987" t="s">
        <v>446</v>
      </c>
      <c r="D188" s="988"/>
      <c r="E188" s="1014" t="e">
        <f>E187/$Q$187</f>
        <v>#DIV/0!</v>
      </c>
      <c r="F188" s="993"/>
      <c r="G188" s="993" t="e">
        <f>G187/$Q$187</f>
        <v>#DIV/0!</v>
      </c>
      <c r="H188" s="993"/>
      <c r="I188" s="993" t="e">
        <f>I187/$Q$187</f>
        <v>#DIV/0!</v>
      </c>
      <c r="J188" s="994"/>
      <c r="K188" s="216" t="e">
        <f>K187/$Q$187</f>
        <v>#DIV/0!</v>
      </c>
      <c r="L188" s="993" t="e">
        <f>L187/$Q$187</f>
        <v>#DIV/0!</v>
      </c>
      <c r="M188" s="995"/>
      <c r="N188" s="216" t="e">
        <f>N187/$Q$187</f>
        <v>#DIV/0!</v>
      </c>
      <c r="O188" s="1000"/>
      <c r="P188" s="1001"/>
      <c r="Q188" s="217" t="e">
        <f>Q187/$O$128</f>
        <v>#DIV/0!</v>
      </c>
    </row>
    <row r="189" spans="2:17" x14ac:dyDescent="0.2">
      <c r="B189" s="139"/>
      <c r="C189" s="186"/>
      <c r="H189" s="186"/>
      <c r="K189" s="186"/>
      <c r="M189" s="131"/>
      <c r="Q189" s="151"/>
    </row>
    <row r="190" spans="2:17" x14ac:dyDescent="0.2">
      <c r="B190" s="139"/>
      <c r="C190" s="186"/>
      <c r="D190" s="92" t="s">
        <v>1539</v>
      </c>
      <c r="H190" s="186"/>
      <c r="K190" s="186"/>
      <c r="M190" s="131"/>
      <c r="Q190" s="151"/>
    </row>
    <row r="191" spans="2:17" x14ac:dyDescent="0.2">
      <c r="B191" s="139"/>
      <c r="C191" s="186"/>
      <c r="D191" s="85" t="s">
        <v>494</v>
      </c>
      <c r="J191" s="150"/>
      <c r="K191" s="120"/>
      <c r="M191" s="131"/>
      <c r="Q191" s="151"/>
    </row>
    <row r="192" spans="2:17" x14ac:dyDescent="0.2">
      <c r="B192" s="139"/>
      <c r="C192" s="186"/>
      <c r="D192" s="85" t="s">
        <v>469</v>
      </c>
      <c r="J192" s="150"/>
      <c r="K192" s="113"/>
      <c r="M192" s="131"/>
      <c r="Q192" s="151"/>
    </row>
    <row r="193" spans="2:17" x14ac:dyDescent="0.2">
      <c r="B193" s="139"/>
      <c r="C193" s="186"/>
      <c r="D193" s="85" t="s">
        <v>1156</v>
      </c>
      <c r="J193" s="150"/>
      <c r="K193" s="186"/>
      <c r="M193" s="131"/>
      <c r="Q193" s="151"/>
    </row>
    <row r="194" spans="2:17" ht="13.5" thickBot="1" x14ac:dyDescent="0.25">
      <c r="B194" s="143"/>
      <c r="C194" s="144"/>
      <c r="D194" s="144"/>
      <c r="E194" s="144"/>
      <c r="F194" s="144"/>
      <c r="G194" s="144"/>
      <c r="H194" s="144"/>
      <c r="I194" s="144"/>
      <c r="J194" s="144"/>
      <c r="K194" s="144"/>
      <c r="L194" s="144"/>
      <c r="M194" s="144"/>
      <c r="N194" s="144"/>
      <c r="O194" s="144"/>
      <c r="P194" s="144"/>
      <c r="Q194" s="173"/>
    </row>
    <row r="195" spans="2:17" ht="15.75" x14ac:dyDescent="0.25">
      <c r="B195" s="174"/>
      <c r="C195" s="175"/>
      <c r="D195" s="137"/>
      <c r="E195" s="137"/>
      <c r="F195" s="137"/>
      <c r="G195" s="137"/>
      <c r="H195" s="137"/>
      <c r="I195" s="137"/>
      <c r="J195" s="137"/>
      <c r="K195" s="137"/>
      <c r="L195" s="137"/>
      <c r="M195" s="137"/>
      <c r="N195" s="137"/>
      <c r="O195" s="137"/>
      <c r="P195" s="137"/>
      <c r="Q195" s="138"/>
    </row>
    <row r="196" spans="2:17" x14ac:dyDescent="0.2">
      <c r="B196" s="172" t="s">
        <v>426</v>
      </c>
      <c r="Q196" s="151"/>
    </row>
    <row r="197" spans="2:17" x14ac:dyDescent="0.2">
      <c r="B197" s="139"/>
      <c r="C197" s="117"/>
      <c r="K197" s="117" t="s">
        <v>462</v>
      </c>
      <c r="L197" s="150"/>
      <c r="M197" s="85" t="s">
        <v>7</v>
      </c>
      <c r="O197" s="150"/>
      <c r="P197" s="85" t="s">
        <v>8</v>
      </c>
      <c r="Q197" s="151"/>
    </row>
    <row r="198" spans="2:17" x14ac:dyDescent="0.2">
      <c r="B198" s="139"/>
      <c r="D198" s="85" t="s">
        <v>825</v>
      </c>
      <c r="G198" s="117" t="s">
        <v>827</v>
      </c>
      <c r="H198" s="1004"/>
      <c r="I198" s="1005"/>
      <c r="J198" s="1005"/>
      <c r="K198" s="1006"/>
      <c r="L198" s="218"/>
      <c r="M198" s="219" t="s">
        <v>826</v>
      </c>
      <c r="N198" s="200"/>
      <c r="O198" s="218"/>
      <c r="P198" s="218"/>
      <c r="Q198" s="220"/>
    </row>
    <row r="199" spans="2:17" ht="13.5" thickBot="1" x14ac:dyDescent="0.25">
      <c r="B199" s="143"/>
      <c r="C199" s="144"/>
      <c r="D199" s="144"/>
      <c r="E199" s="144"/>
      <c r="F199" s="144"/>
      <c r="G199" s="144"/>
      <c r="H199" s="144"/>
      <c r="I199" s="144"/>
      <c r="J199" s="144"/>
      <c r="K199" s="144"/>
      <c r="L199" s="144"/>
      <c r="M199" s="144"/>
      <c r="N199" s="144"/>
      <c r="O199" s="144"/>
      <c r="P199" s="144"/>
      <c r="Q199" s="173"/>
    </row>
    <row r="200" spans="2:17" ht="13.5" thickBot="1" x14ac:dyDescent="0.25">
      <c r="C200" s="183"/>
      <c r="D200" s="184" t="s">
        <v>263</v>
      </c>
      <c r="E200" s="183">
        <f>$F$6</f>
        <v>0</v>
      </c>
      <c r="F200" s="183"/>
      <c r="G200" s="183"/>
      <c r="H200" s="183"/>
      <c r="I200" s="183"/>
      <c r="J200" s="183"/>
      <c r="K200" s="183"/>
      <c r="L200" s="183"/>
      <c r="M200" s="183"/>
      <c r="N200" s="183"/>
      <c r="O200" s="183"/>
      <c r="P200" s="183"/>
      <c r="Q200" s="183"/>
    </row>
    <row r="201" spans="2:17" ht="15.75" x14ac:dyDescent="0.25">
      <c r="B201" s="174"/>
      <c r="C201" s="175"/>
      <c r="D201" s="137"/>
      <c r="E201" s="137"/>
      <c r="F201" s="137"/>
      <c r="G201" s="137" t="s">
        <v>228</v>
      </c>
      <c r="H201" s="137"/>
      <c r="I201" s="137"/>
      <c r="J201" s="137"/>
      <c r="K201" s="137"/>
      <c r="L201" s="137"/>
      <c r="M201" s="137"/>
      <c r="N201" s="137"/>
      <c r="O201" s="137"/>
      <c r="P201" s="137"/>
      <c r="Q201" s="138"/>
    </row>
    <row r="202" spans="2:17" x14ac:dyDescent="0.2">
      <c r="B202" s="178" t="s">
        <v>77</v>
      </c>
      <c r="C202" s="120"/>
      <c r="D202" s="120"/>
      <c r="E202" s="120"/>
      <c r="F202" s="120"/>
      <c r="G202" s="120"/>
      <c r="H202" s="120"/>
      <c r="I202" s="120"/>
      <c r="J202" s="120"/>
      <c r="K202" s="167"/>
      <c r="L202" s="167"/>
      <c r="Q202" s="151"/>
    </row>
    <row r="203" spans="2:17" x14ac:dyDescent="0.2">
      <c r="B203" s="139"/>
      <c r="Q203" s="151"/>
    </row>
    <row r="204" spans="2:17" x14ac:dyDescent="0.2">
      <c r="B204" s="139"/>
      <c r="K204" s="221" t="s">
        <v>78</v>
      </c>
      <c r="L204" s="131"/>
      <c r="N204" s="221" t="s">
        <v>703</v>
      </c>
      <c r="O204" s="131"/>
      <c r="Q204" s="151"/>
    </row>
    <row r="205" spans="2:17" x14ac:dyDescent="0.2">
      <c r="B205" s="139"/>
      <c r="K205" s="221" t="s">
        <v>79</v>
      </c>
      <c r="L205" s="131"/>
      <c r="N205" s="221" t="s">
        <v>704</v>
      </c>
      <c r="O205" s="131"/>
      <c r="Q205" s="151"/>
    </row>
    <row r="206" spans="2:17" x14ac:dyDescent="0.2">
      <c r="B206" s="139"/>
      <c r="K206" s="131" t="s">
        <v>80</v>
      </c>
      <c r="L206" s="131"/>
      <c r="N206" s="131" t="s">
        <v>80</v>
      </c>
      <c r="O206" s="131"/>
      <c r="Q206" s="151"/>
    </row>
    <row r="207" spans="2:17" x14ac:dyDescent="0.2">
      <c r="B207" s="139"/>
      <c r="C207" s="222" t="s">
        <v>81</v>
      </c>
      <c r="D207" s="131"/>
      <c r="E207" s="221"/>
      <c r="F207" s="221"/>
      <c r="G207" s="131"/>
      <c r="H207" s="185"/>
      <c r="I207" s="185"/>
      <c r="Q207" s="151"/>
    </row>
    <row r="208" spans="2:17" x14ac:dyDescent="0.2">
      <c r="B208" s="139"/>
      <c r="C208" s="222"/>
      <c r="D208" s="85" t="s">
        <v>82</v>
      </c>
      <c r="F208" s="223"/>
      <c r="G208" s="223"/>
      <c r="H208" s="185"/>
      <c r="I208" s="185"/>
      <c r="K208" s="1007"/>
      <c r="L208" s="1007"/>
      <c r="M208" s="185"/>
      <c r="N208" s="1007"/>
      <c r="O208" s="1007"/>
      <c r="Q208" s="151"/>
    </row>
    <row r="209" spans="2:17" x14ac:dyDescent="0.2">
      <c r="B209" s="224"/>
      <c r="D209" s="85" t="s">
        <v>83</v>
      </c>
      <c r="F209" s="223"/>
      <c r="G209" s="223"/>
      <c r="H209" s="185"/>
      <c r="I209" s="185"/>
      <c r="K209" s="985"/>
      <c r="L209" s="985"/>
      <c r="M209" s="185"/>
      <c r="N209" s="985"/>
      <c r="O209" s="985"/>
      <c r="Q209" s="151"/>
    </row>
    <row r="210" spans="2:17" x14ac:dyDescent="0.2">
      <c r="B210" s="224"/>
      <c r="D210" s="85" t="s">
        <v>84</v>
      </c>
      <c r="F210" s="223"/>
      <c r="G210" s="223"/>
      <c r="H210" s="185"/>
      <c r="I210" s="185"/>
      <c r="K210" s="185"/>
      <c r="L210" s="185"/>
      <c r="M210" s="185"/>
      <c r="N210" s="185"/>
      <c r="O210" s="185"/>
      <c r="Q210" s="151"/>
    </row>
    <row r="211" spans="2:17" x14ac:dyDescent="0.2">
      <c r="B211" s="224"/>
      <c r="E211" s="85" t="s">
        <v>1305</v>
      </c>
      <c r="F211" s="223"/>
      <c r="G211" s="223"/>
      <c r="H211" s="185"/>
      <c r="I211" s="185"/>
      <c r="K211" s="973"/>
      <c r="L211" s="973"/>
      <c r="M211" s="185"/>
      <c r="N211" s="973"/>
      <c r="O211" s="973"/>
      <c r="Q211" s="151"/>
    </row>
    <row r="212" spans="2:17" x14ac:dyDescent="0.2">
      <c r="B212" s="224"/>
      <c r="E212" s="85" t="s">
        <v>1306</v>
      </c>
      <c r="F212" s="223"/>
      <c r="G212" s="223"/>
      <c r="H212" s="185"/>
      <c r="I212" s="185"/>
      <c r="K212" s="973"/>
      <c r="L212" s="973"/>
      <c r="M212" s="185"/>
      <c r="N212" s="973"/>
      <c r="O212" s="973"/>
      <c r="Q212" s="151"/>
    </row>
    <row r="213" spans="2:17" x14ac:dyDescent="0.2">
      <c r="B213" s="224"/>
      <c r="E213" s="85" t="s">
        <v>1307</v>
      </c>
      <c r="F213" s="223"/>
      <c r="G213" s="223"/>
      <c r="H213" s="185"/>
      <c r="I213" s="185"/>
      <c r="K213" s="973"/>
      <c r="L213" s="973"/>
      <c r="M213" s="185"/>
      <c r="N213" s="973"/>
      <c r="O213" s="973"/>
      <c r="Q213" s="151"/>
    </row>
    <row r="214" spans="2:17" x14ac:dyDescent="0.2">
      <c r="B214" s="224"/>
      <c r="E214" s="85" t="s">
        <v>1308</v>
      </c>
      <c r="F214" s="223"/>
      <c r="G214" s="223"/>
      <c r="H214" s="185"/>
      <c r="I214" s="185"/>
      <c r="K214" s="973"/>
      <c r="L214" s="973"/>
      <c r="M214" s="185"/>
      <c r="N214" s="973"/>
      <c r="O214" s="973"/>
      <c r="Q214" s="151"/>
    </row>
    <row r="215" spans="2:17" x14ac:dyDescent="0.2">
      <c r="B215" s="224"/>
      <c r="E215" s="85" t="s">
        <v>1309</v>
      </c>
      <c r="F215" s="223"/>
      <c r="G215" s="223"/>
      <c r="H215" s="185"/>
      <c r="I215" s="185"/>
      <c r="K215" s="973"/>
      <c r="L215" s="973"/>
      <c r="M215" s="185"/>
      <c r="N215" s="973"/>
      <c r="O215" s="973"/>
      <c r="Q215" s="151"/>
    </row>
    <row r="216" spans="2:17" x14ac:dyDescent="0.2">
      <c r="B216" s="224"/>
      <c r="E216" s="85" t="s">
        <v>1310</v>
      </c>
      <c r="F216" s="223"/>
      <c r="G216" s="223"/>
      <c r="H216" s="185"/>
      <c r="I216" s="185"/>
      <c r="K216" s="226"/>
      <c r="L216" s="226"/>
      <c r="M216" s="185"/>
      <c r="N216" s="226"/>
      <c r="O216" s="226"/>
      <c r="Q216" s="151"/>
    </row>
    <row r="217" spans="2:17" x14ac:dyDescent="0.2">
      <c r="B217" s="224"/>
      <c r="D217" s="85" t="s">
        <v>85</v>
      </c>
      <c r="F217" s="223"/>
      <c r="G217" s="223"/>
      <c r="H217" s="113"/>
      <c r="I217" s="113"/>
      <c r="K217" s="985"/>
      <c r="L217" s="985"/>
      <c r="M217" s="185"/>
      <c r="N217" s="985"/>
      <c r="O217" s="985"/>
      <c r="Q217" s="151"/>
    </row>
    <row r="218" spans="2:17" x14ac:dyDescent="0.2">
      <c r="B218" s="224"/>
      <c r="D218" s="227" t="s">
        <v>86</v>
      </c>
      <c r="E218" s="1032"/>
      <c r="F218" s="1008"/>
      <c r="G218" s="1008"/>
      <c r="H218" s="1008"/>
      <c r="I218" s="1008"/>
      <c r="K218" s="985"/>
      <c r="L218" s="985"/>
      <c r="M218" s="185"/>
      <c r="N218" s="985"/>
      <c r="O218" s="985"/>
      <c r="Q218" s="151"/>
    </row>
    <row r="219" spans="2:17" x14ac:dyDescent="0.2">
      <c r="B219" s="224"/>
      <c r="D219" s="227" t="s">
        <v>87</v>
      </c>
      <c r="E219" s="1013"/>
      <c r="F219" s="1009"/>
      <c r="G219" s="1009"/>
      <c r="H219" s="1009"/>
      <c r="I219" s="1009"/>
      <c r="K219" s="985"/>
      <c r="L219" s="985"/>
      <c r="M219" s="185"/>
      <c r="N219" s="985"/>
      <c r="O219" s="985"/>
      <c r="Q219" s="151"/>
    </row>
    <row r="220" spans="2:17" x14ac:dyDescent="0.2">
      <c r="B220" s="224"/>
      <c r="D220" s="227" t="s">
        <v>88</v>
      </c>
      <c r="E220" s="1013"/>
      <c r="F220" s="1009"/>
      <c r="G220" s="1009"/>
      <c r="H220" s="1009"/>
      <c r="I220" s="1009"/>
      <c r="K220" s="985"/>
      <c r="L220" s="985"/>
      <c r="M220" s="185"/>
      <c r="N220" s="985"/>
      <c r="O220" s="985"/>
      <c r="Q220" s="151"/>
    </row>
    <row r="221" spans="2:17" x14ac:dyDescent="0.2">
      <c r="B221" s="224"/>
      <c r="D221" s="113" t="s">
        <v>448</v>
      </c>
      <c r="F221" s="223"/>
      <c r="H221" s="185"/>
      <c r="I221" s="185"/>
      <c r="K221" s="985"/>
      <c r="L221" s="985"/>
      <c r="M221" s="185"/>
      <c r="N221" s="985"/>
      <c r="O221" s="985"/>
      <c r="Q221" s="151"/>
    </row>
    <row r="222" spans="2:17" x14ac:dyDescent="0.2">
      <c r="B222" s="224"/>
      <c r="D222" s="113" t="s">
        <v>1311</v>
      </c>
      <c r="F222" s="223"/>
      <c r="H222" s="185"/>
      <c r="I222" s="185"/>
      <c r="K222" s="973"/>
      <c r="L222" s="973"/>
      <c r="M222" s="185"/>
      <c r="N222" s="973"/>
      <c r="O222" s="973"/>
      <c r="Q222" s="151"/>
    </row>
    <row r="223" spans="2:17" x14ac:dyDescent="0.2">
      <c r="B223" s="224"/>
      <c r="D223" s="113" t="s">
        <v>1312</v>
      </c>
      <c r="F223" s="223"/>
      <c r="H223" s="185"/>
      <c r="I223" s="185"/>
      <c r="K223" s="973"/>
      <c r="L223" s="973"/>
      <c r="M223" s="185"/>
      <c r="N223" s="973"/>
      <c r="O223" s="973"/>
      <c r="Q223" s="151"/>
    </row>
    <row r="224" spans="2:17" x14ac:dyDescent="0.2">
      <c r="B224" s="224"/>
      <c r="D224" s="85" t="s">
        <v>89</v>
      </c>
      <c r="E224" s="223"/>
      <c r="H224" s="185"/>
      <c r="I224" s="185"/>
      <c r="K224" s="985"/>
      <c r="L224" s="985"/>
      <c r="M224" s="185"/>
      <c r="N224" s="985"/>
      <c r="O224" s="985"/>
      <c r="Q224" s="151"/>
    </row>
    <row r="225" spans="2:17" x14ac:dyDescent="0.2">
      <c r="B225" s="224"/>
      <c r="D225" s="85" t="s">
        <v>90</v>
      </c>
      <c r="F225" s="223"/>
      <c r="H225" s="185"/>
      <c r="I225" s="185"/>
      <c r="K225" s="985"/>
      <c r="L225" s="985"/>
      <c r="M225" s="185"/>
      <c r="N225" s="985"/>
      <c r="O225" s="985"/>
      <c r="Q225" s="151"/>
    </row>
    <row r="226" spans="2:17" x14ac:dyDescent="0.2">
      <c r="B226" s="224"/>
      <c r="D226" s="85" t="s">
        <v>68</v>
      </c>
      <c r="E226" s="1008"/>
      <c r="F226" s="1008"/>
      <c r="G226" s="1008"/>
      <c r="H226" s="1008"/>
      <c r="I226" s="1008"/>
      <c r="K226" s="985"/>
      <c r="L226" s="985"/>
      <c r="M226" s="185"/>
      <c r="N226" s="985"/>
      <c r="O226" s="985"/>
      <c r="Q226" s="151"/>
    </row>
    <row r="227" spans="2:17" x14ac:dyDescent="0.2">
      <c r="B227" s="224"/>
      <c r="D227" s="85" t="s">
        <v>68</v>
      </c>
      <c r="E227" s="1009"/>
      <c r="F227" s="1009"/>
      <c r="G227" s="1009"/>
      <c r="H227" s="1009"/>
      <c r="I227" s="1009"/>
      <c r="K227" s="985"/>
      <c r="L227" s="985"/>
      <c r="M227" s="185"/>
      <c r="N227" s="985"/>
      <c r="O227" s="985"/>
      <c r="Q227" s="151"/>
    </row>
    <row r="228" spans="2:17" x14ac:dyDescent="0.2">
      <c r="B228" s="224"/>
      <c r="C228" s="113"/>
      <c r="E228" s="223"/>
      <c r="F228" s="223"/>
      <c r="H228" s="113"/>
      <c r="I228" s="113"/>
      <c r="K228" s="185"/>
      <c r="L228" s="185"/>
      <c r="M228" s="185"/>
      <c r="N228" s="185"/>
      <c r="O228" s="185"/>
      <c r="Q228" s="151"/>
    </row>
    <row r="229" spans="2:17" x14ac:dyDescent="0.2">
      <c r="B229" s="139"/>
      <c r="C229" s="222" t="s">
        <v>451</v>
      </c>
      <c r="D229" s="113"/>
      <c r="E229" s="222"/>
      <c r="F229" s="222"/>
      <c r="G229" s="113"/>
      <c r="H229" s="113"/>
      <c r="I229" s="113"/>
      <c r="J229" s="113"/>
      <c r="K229" s="185"/>
      <c r="L229" s="185"/>
      <c r="M229" s="185"/>
      <c r="N229" s="185"/>
      <c r="O229" s="185"/>
      <c r="Q229" s="151"/>
    </row>
    <row r="230" spans="2:17" x14ac:dyDescent="0.2">
      <c r="B230" s="224"/>
      <c r="D230" s="113" t="s">
        <v>91</v>
      </c>
      <c r="E230" s="223"/>
      <c r="H230" s="185"/>
      <c r="I230" s="185"/>
      <c r="K230" s="1007"/>
      <c r="L230" s="1007"/>
      <c r="M230" s="228"/>
      <c r="N230" s="1007"/>
      <c r="O230" s="1007"/>
      <c r="Q230" s="151"/>
    </row>
    <row r="231" spans="2:17" x14ac:dyDescent="0.2">
      <c r="B231" s="224"/>
      <c r="D231" s="113" t="s">
        <v>92</v>
      </c>
      <c r="E231" s="223"/>
      <c r="H231" s="185"/>
      <c r="I231" s="185"/>
      <c r="K231" s="1007"/>
      <c r="L231" s="1007"/>
      <c r="M231" s="228"/>
      <c r="N231" s="985"/>
      <c r="O231" s="985"/>
      <c r="Q231" s="151"/>
    </row>
    <row r="232" spans="2:17" x14ac:dyDescent="0.2">
      <c r="B232" s="224"/>
      <c r="D232" s="113" t="s">
        <v>93</v>
      </c>
      <c r="E232" s="223"/>
      <c r="H232" s="185"/>
      <c r="I232" s="185"/>
      <c r="K232" s="985"/>
      <c r="L232" s="985"/>
      <c r="M232" s="228"/>
      <c r="N232" s="985"/>
      <c r="O232" s="985"/>
      <c r="Q232" s="151"/>
    </row>
    <row r="233" spans="2:17" x14ac:dyDescent="0.2">
      <c r="B233" s="224"/>
      <c r="D233" s="113" t="s">
        <v>94</v>
      </c>
      <c r="E233" s="223"/>
      <c r="H233" s="185"/>
      <c r="I233" s="185"/>
      <c r="K233" s="985"/>
      <c r="L233" s="985"/>
      <c r="M233" s="228"/>
      <c r="N233" s="985"/>
      <c r="O233" s="985"/>
      <c r="Q233" s="151"/>
    </row>
    <row r="234" spans="2:17" x14ac:dyDescent="0.2">
      <c r="B234" s="224"/>
      <c r="D234" s="113" t="s">
        <v>95</v>
      </c>
      <c r="E234" s="223"/>
      <c r="H234" s="185"/>
      <c r="I234" s="185"/>
      <c r="K234" s="985"/>
      <c r="L234" s="985"/>
      <c r="M234" s="228"/>
      <c r="N234" s="985"/>
      <c r="O234" s="985"/>
      <c r="Q234" s="151"/>
    </row>
    <row r="235" spans="2:17" x14ac:dyDescent="0.2">
      <c r="B235" s="224"/>
      <c r="D235" s="113" t="s">
        <v>96</v>
      </c>
      <c r="E235" s="223"/>
      <c r="H235" s="185"/>
      <c r="I235" s="185"/>
      <c r="K235" s="985"/>
      <c r="L235" s="985"/>
      <c r="M235" s="228"/>
      <c r="N235" s="985"/>
      <c r="O235" s="985"/>
      <c r="Q235" s="151"/>
    </row>
    <row r="236" spans="2:17" x14ac:dyDescent="0.2">
      <c r="B236" s="224"/>
      <c r="D236" s="113" t="s">
        <v>97</v>
      </c>
      <c r="E236" s="223"/>
      <c r="H236" s="185"/>
      <c r="I236" s="185"/>
      <c r="K236" s="985"/>
      <c r="L236" s="985"/>
      <c r="M236" s="228"/>
      <c r="N236" s="985"/>
      <c r="O236" s="985"/>
      <c r="Q236" s="151"/>
    </row>
    <row r="237" spans="2:17" x14ac:dyDescent="0.2">
      <c r="B237" s="224"/>
      <c r="D237" s="113" t="s">
        <v>98</v>
      </c>
      <c r="E237" s="223"/>
      <c r="H237" s="185"/>
      <c r="I237" s="185"/>
      <c r="K237" s="985"/>
      <c r="L237" s="985"/>
      <c r="M237" s="228"/>
      <c r="N237" s="985"/>
      <c r="O237" s="985"/>
      <c r="Q237" s="151"/>
    </row>
    <row r="238" spans="2:17" x14ac:dyDescent="0.2">
      <c r="B238" s="224"/>
      <c r="D238" s="113" t="s">
        <v>99</v>
      </c>
      <c r="E238" s="223"/>
      <c r="H238" s="185"/>
      <c r="I238" s="185"/>
      <c r="K238" s="985"/>
      <c r="L238" s="985"/>
      <c r="M238" s="228"/>
      <c r="N238" s="985"/>
      <c r="O238" s="985"/>
      <c r="Q238" s="151"/>
    </row>
    <row r="239" spans="2:17" x14ac:dyDescent="0.2">
      <c r="B239" s="224"/>
      <c r="D239" s="229" t="s">
        <v>100</v>
      </c>
      <c r="E239" s="223"/>
      <c r="H239" s="185"/>
      <c r="I239" s="185"/>
      <c r="K239" s="985"/>
      <c r="L239" s="985"/>
      <c r="M239" s="228"/>
      <c r="N239" s="985"/>
      <c r="O239" s="985"/>
      <c r="Q239" s="151"/>
    </row>
    <row r="240" spans="2:17" x14ac:dyDescent="0.2">
      <c r="B240" s="224"/>
      <c r="D240" s="85" t="s">
        <v>68</v>
      </c>
      <c r="E240" s="1008"/>
      <c r="F240" s="1008"/>
      <c r="G240" s="1008"/>
      <c r="H240" s="1008"/>
      <c r="I240" s="1008"/>
      <c r="K240" s="985"/>
      <c r="L240" s="985"/>
      <c r="M240" s="228"/>
      <c r="N240" s="985"/>
      <c r="O240" s="985"/>
      <c r="Q240" s="151"/>
    </row>
    <row r="241" spans="2:17" x14ac:dyDescent="0.2">
      <c r="B241" s="224"/>
      <c r="D241" s="85" t="s">
        <v>68</v>
      </c>
      <c r="E241" s="1009"/>
      <c r="F241" s="1009"/>
      <c r="G241" s="1009"/>
      <c r="H241" s="1009"/>
      <c r="I241" s="1009"/>
      <c r="K241" s="985"/>
      <c r="L241" s="985"/>
      <c r="M241" s="228"/>
      <c r="N241" s="985"/>
      <c r="O241" s="985"/>
      <c r="Q241" s="151"/>
    </row>
    <row r="242" spans="2:17" x14ac:dyDescent="0.2">
      <c r="B242" s="224"/>
      <c r="C242" s="113"/>
      <c r="E242" s="223"/>
      <c r="F242" s="223"/>
      <c r="H242" s="113"/>
      <c r="I242" s="113"/>
      <c r="K242" s="228"/>
      <c r="L242" s="228"/>
      <c r="M242" s="228"/>
      <c r="N242" s="228"/>
      <c r="O242" s="228"/>
      <c r="Q242" s="151"/>
    </row>
    <row r="243" spans="2:17" x14ac:dyDescent="0.2">
      <c r="B243" s="139"/>
      <c r="C243" s="222" t="s">
        <v>452</v>
      </c>
      <c r="D243" s="113"/>
      <c r="E243" s="222"/>
      <c r="F243" s="222"/>
      <c r="G243" s="113"/>
      <c r="H243" s="113"/>
      <c r="I243" s="113"/>
      <c r="K243" s="228"/>
      <c r="L243" s="228"/>
      <c r="M243" s="228"/>
      <c r="N243" s="228"/>
      <c r="O243" s="228"/>
      <c r="Q243" s="151"/>
    </row>
    <row r="244" spans="2:17" x14ac:dyDescent="0.2">
      <c r="B244" s="139"/>
      <c r="D244" s="113" t="s">
        <v>101</v>
      </c>
      <c r="H244" s="185"/>
      <c r="I244" s="185"/>
      <c r="K244" s="1007"/>
      <c r="L244" s="1007"/>
      <c r="M244" s="228"/>
      <c r="N244" s="1007"/>
      <c r="O244" s="1007"/>
      <c r="Q244" s="151"/>
    </row>
    <row r="245" spans="2:17" x14ac:dyDescent="0.2">
      <c r="B245" s="139"/>
      <c r="D245" s="113" t="s">
        <v>102</v>
      </c>
      <c r="H245" s="185"/>
      <c r="I245" s="185"/>
      <c r="K245" s="985"/>
      <c r="L245" s="985"/>
      <c r="M245" s="228"/>
      <c r="N245" s="985"/>
      <c r="O245" s="985"/>
      <c r="Q245" s="151"/>
    </row>
    <row r="246" spans="2:17" x14ac:dyDescent="0.2">
      <c r="B246" s="139"/>
      <c r="D246" s="113" t="s">
        <v>103</v>
      </c>
      <c r="H246" s="185"/>
      <c r="I246" s="185"/>
      <c r="K246" s="985"/>
      <c r="L246" s="985"/>
      <c r="M246" s="228"/>
      <c r="N246" s="985"/>
      <c r="O246" s="985"/>
      <c r="Q246" s="151"/>
    </row>
    <row r="247" spans="2:17" x14ac:dyDescent="0.2">
      <c r="B247" s="139"/>
      <c r="D247" s="113" t="s">
        <v>104</v>
      </c>
      <c r="H247" s="185"/>
      <c r="I247" s="185"/>
      <c r="K247" s="985"/>
      <c r="L247" s="985"/>
      <c r="M247" s="228"/>
      <c r="N247" s="985"/>
      <c r="O247" s="985"/>
      <c r="Q247" s="151"/>
    </row>
    <row r="248" spans="2:17" x14ac:dyDescent="0.2">
      <c r="B248" s="139"/>
      <c r="D248" s="113" t="s">
        <v>105</v>
      </c>
      <c r="E248" s="179"/>
      <c r="F248" s="179"/>
      <c r="H248" s="185"/>
      <c r="I248" s="185"/>
      <c r="K248" s="985"/>
      <c r="L248" s="985"/>
      <c r="M248" s="228"/>
      <c r="N248" s="985"/>
      <c r="O248" s="985"/>
      <c r="Q248" s="151"/>
    </row>
    <row r="249" spans="2:17" x14ac:dyDescent="0.2">
      <c r="B249" s="139"/>
      <c r="D249" s="113" t="s">
        <v>106</v>
      </c>
      <c r="H249" s="185"/>
      <c r="I249" s="185"/>
      <c r="K249" s="985"/>
      <c r="L249" s="985"/>
      <c r="M249" s="228"/>
      <c r="N249" s="985"/>
      <c r="O249" s="985"/>
      <c r="Q249" s="151"/>
    </row>
    <row r="250" spans="2:17" x14ac:dyDescent="0.2">
      <c r="B250" s="139"/>
      <c r="D250" s="113" t="s">
        <v>107</v>
      </c>
      <c r="H250" s="185"/>
      <c r="I250" s="185"/>
      <c r="K250" s="985"/>
      <c r="L250" s="985"/>
      <c r="M250" s="228"/>
      <c r="N250" s="985"/>
      <c r="O250" s="985"/>
      <c r="Q250" s="151"/>
    </row>
    <row r="251" spans="2:17" x14ac:dyDescent="0.2">
      <c r="B251" s="139"/>
      <c r="D251" s="113" t="s">
        <v>108</v>
      </c>
      <c r="H251" s="185"/>
      <c r="I251" s="185"/>
      <c r="K251" s="985"/>
      <c r="L251" s="985"/>
      <c r="M251" s="228"/>
      <c r="N251" s="985"/>
      <c r="O251" s="985"/>
      <c r="Q251" s="151"/>
    </row>
    <row r="252" spans="2:17" x14ac:dyDescent="0.2">
      <c r="B252" s="139"/>
      <c r="D252" s="113" t="s">
        <v>109</v>
      </c>
      <c r="H252" s="185"/>
      <c r="I252" s="185"/>
      <c r="K252" s="985"/>
      <c r="L252" s="985"/>
      <c r="M252" s="228"/>
      <c r="N252" s="985"/>
      <c r="O252" s="985"/>
      <c r="Q252" s="151"/>
    </row>
    <row r="253" spans="2:17" x14ac:dyDescent="0.2">
      <c r="B253" s="139"/>
      <c r="D253" s="113" t="s">
        <v>36</v>
      </c>
      <c r="H253" s="185"/>
      <c r="I253" s="185"/>
      <c r="K253" s="985"/>
      <c r="L253" s="985"/>
      <c r="M253" s="228"/>
      <c r="N253" s="985"/>
      <c r="O253" s="985"/>
      <c r="Q253" s="151"/>
    </row>
    <row r="254" spans="2:17" x14ac:dyDescent="0.2">
      <c r="B254" s="139"/>
      <c r="D254" s="113" t="s">
        <v>641</v>
      </c>
      <c r="H254" s="185"/>
      <c r="I254" s="185"/>
      <c r="K254" s="225"/>
      <c r="L254" s="225"/>
      <c r="M254" s="228"/>
      <c r="N254" s="225"/>
      <c r="O254" s="225"/>
      <c r="Q254" s="151"/>
    </row>
    <row r="255" spans="2:17" x14ac:dyDescent="0.2">
      <c r="B255" s="139"/>
      <c r="D255" s="113" t="s">
        <v>640</v>
      </c>
      <c r="H255" s="185"/>
      <c r="I255" s="185"/>
      <c r="K255" s="985"/>
      <c r="L255" s="985"/>
      <c r="M255" s="228"/>
      <c r="N255" s="985"/>
      <c r="O255" s="985"/>
      <c r="Q255" s="151"/>
    </row>
    <row r="256" spans="2:17" x14ac:dyDescent="0.2">
      <c r="B256" s="139"/>
      <c r="D256" s="113" t="s">
        <v>110</v>
      </c>
      <c r="E256" s="179"/>
      <c r="F256" s="179"/>
      <c r="H256" s="185"/>
      <c r="I256" s="185"/>
      <c r="K256" s="985"/>
      <c r="L256" s="985"/>
      <c r="M256" s="228"/>
      <c r="N256" s="985"/>
      <c r="O256" s="985"/>
      <c r="Q256" s="151"/>
    </row>
    <row r="257" spans="2:17" x14ac:dyDescent="0.2">
      <c r="B257" s="139"/>
      <c r="D257" s="113" t="s">
        <v>1313</v>
      </c>
      <c r="E257" s="179"/>
      <c r="F257" s="179"/>
      <c r="H257" s="185"/>
      <c r="I257" s="185"/>
      <c r="K257" s="973"/>
      <c r="L257" s="973"/>
      <c r="M257" s="228"/>
      <c r="N257" s="973"/>
      <c r="O257" s="973"/>
      <c r="Q257" s="151"/>
    </row>
    <row r="258" spans="2:17" x14ac:dyDescent="0.2">
      <c r="B258" s="139"/>
      <c r="D258" s="85" t="s">
        <v>68</v>
      </c>
      <c r="E258" s="1008"/>
      <c r="F258" s="1008"/>
      <c r="G258" s="1008"/>
      <c r="H258" s="1008"/>
      <c r="I258" s="1008"/>
      <c r="K258" s="985"/>
      <c r="L258" s="985"/>
      <c r="M258" s="228"/>
      <c r="N258" s="985"/>
      <c r="O258" s="985"/>
      <c r="Q258" s="151"/>
    </row>
    <row r="259" spans="2:17" x14ac:dyDescent="0.2">
      <c r="B259" s="139"/>
      <c r="D259" s="85" t="s">
        <v>68</v>
      </c>
      <c r="E259" s="1009"/>
      <c r="F259" s="1009"/>
      <c r="G259" s="1009"/>
      <c r="H259" s="1009"/>
      <c r="I259" s="1009"/>
      <c r="K259" s="985"/>
      <c r="L259" s="985"/>
      <c r="M259" s="228"/>
      <c r="N259" s="985"/>
      <c r="O259" s="985"/>
      <c r="Q259" s="151"/>
    </row>
    <row r="260" spans="2:17" x14ac:dyDescent="0.2">
      <c r="B260" s="139"/>
      <c r="D260" s="113"/>
      <c r="E260" s="179"/>
      <c r="F260" s="179"/>
      <c r="H260" s="185"/>
      <c r="I260" s="185"/>
      <c r="N260" s="113"/>
      <c r="O260" s="113"/>
      <c r="Q260" s="151"/>
    </row>
    <row r="261" spans="2:17" x14ac:dyDescent="0.2">
      <c r="B261" s="139"/>
      <c r="C261" s="230" t="s">
        <v>450</v>
      </c>
      <c r="D261" s="113"/>
      <c r="E261" s="179"/>
      <c r="F261" s="179"/>
      <c r="H261" s="185"/>
      <c r="I261" s="185"/>
      <c r="Q261" s="151"/>
    </row>
    <row r="262" spans="2:17" ht="13.5" thickBot="1" x14ac:dyDescent="0.25">
      <c r="B262" s="143"/>
      <c r="C262" s="231" t="s">
        <v>449</v>
      </c>
      <c r="D262" s="144"/>
      <c r="E262" s="144"/>
      <c r="F262" s="144"/>
      <c r="G262" s="144"/>
      <c r="H262" s="144"/>
      <c r="I262" s="144"/>
      <c r="J262" s="144"/>
      <c r="K262" s="144"/>
      <c r="L262" s="144"/>
      <c r="M262" s="144"/>
      <c r="N262" s="144"/>
      <c r="O262" s="144"/>
      <c r="P262" s="144"/>
      <c r="Q262" s="173"/>
    </row>
    <row r="263" spans="2:17" x14ac:dyDescent="0.2">
      <c r="C263" s="232"/>
      <c r="Q263" s="233"/>
    </row>
  </sheetData>
  <sheetProtection algorithmName="SHA-512" hashValue="nIBD5ZgYpvf9REfXzBaCaF9stJZyV3a0E2QCImyK08vhjnzHdlYCyVOJMfjIbQ2zil3IlUdrHazqrOeLmMC3Bw==" saltValue="+/kEFCbeFP1P7hbvvBuGrA==" spinCount="100000" sheet="1" objects="1" scenarios="1"/>
  <mergeCells count="171">
    <mergeCell ref="K220:L220"/>
    <mergeCell ref="L186:M186"/>
    <mergeCell ref="G183:H183"/>
    <mergeCell ref="E185:F185"/>
    <mergeCell ref="E184:F184"/>
    <mergeCell ref="F6:Q6"/>
    <mergeCell ref="F7:Q7"/>
    <mergeCell ref="F8:Q8"/>
    <mergeCell ref="F9:Q9"/>
    <mergeCell ref="F14:Q14"/>
    <mergeCell ref="F10:Q10"/>
    <mergeCell ref="F16:Q16"/>
    <mergeCell ref="E181:F181"/>
    <mergeCell ref="G181:H181"/>
    <mergeCell ref="I181:J181"/>
    <mergeCell ref="F56:Q56"/>
    <mergeCell ref="K177:M177"/>
    <mergeCell ref="K176:M176"/>
    <mergeCell ref="M90:O90"/>
    <mergeCell ref="N178:N179"/>
    <mergeCell ref="E219:I219"/>
    <mergeCell ref="K219:L219"/>
    <mergeCell ref="N218:O218"/>
    <mergeCell ref="K209:L209"/>
    <mergeCell ref="N231:O231"/>
    <mergeCell ref="N232:O232"/>
    <mergeCell ref="N219:O219"/>
    <mergeCell ref="K221:L221"/>
    <mergeCell ref="E183:F183"/>
    <mergeCell ref="F19:Q19"/>
    <mergeCell ref="Q178:Q179"/>
    <mergeCell ref="E92:G92"/>
    <mergeCell ref="G176:H179"/>
    <mergeCell ref="C22:Q29"/>
    <mergeCell ref="E125:L125"/>
    <mergeCell ref="E126:L126"/>
    <mergeCell ref="G134:Q135"/>
    <mergeCell ref="C63:Q68"/>
    <mergeCell ref="E218:I218"/>
    <mergeCell ref="G185:H185"/>
    <mergeCell ref="I185:J185"/>
    <mergeCell ref="C33:Q45"/>
    <mergeCell ref="N212:O212"/>
    <mergeCell ref="K213:L213"/>
    <mergeCell ref="N213:O213"/>
    <mergeCell ref="K214:L214"/>
    <mergeCell ref="N214:O214"/>
    <mergeCell ref="K215:L215"/>
    <mergeCell ref="N259:O259"/>
    <mergeCell ref="E55:F55"/>
    <mergeCell ref="E54:F54"/>
    <mergeCell ref="N252:O252"/>
    <mergeCell ref="N253:O253"/>
    <mergeCell ref="N255:O255"/>
    <mergeCell ref="N256:O256"/>
    <mergeCell ref="K258:L258"/>
    <mergeCell ref="E175:Q175"/>
    <mergeCell ref="E176:F179"/>
    <mergeCell ref="K247:L247"/>
    <mergeCell ref="K248:L248"/>
    <mergeCell ref="K249:L249"/>
    <mergeCell ref="K250:L250"/>
    <mergeCell ref="N249:O249"/>
    <mergeCell ref="N250:O250"/>
    <mergeCell ref="N247:O247"/>
    <mergeCell ref="N248:O248"/>
    <mergeCell ref="K259:L259"/>
    <mergeCell ref="N244:O244"/>
    <mergeCell ref="G182:H182"/>
    <mergeCell ref="E259:I259"/>
    <mergeCell ref="K233:L233"/>
    <mergeCell ref="K234:L234"/>
    <mergeCell ref="K236:L236"/>
    <mergeCell ref="N238:O238"/>
    <mergeCell ref="N239:O239"/>
    <mergeCell ref="E180:F180"/>
    <mergeCell ref="I182:J182"/>
    <mergeCell ref="L182:M182"/>
    <mergeCell ref="K238:L238"/>
    <mergeCell ref="K239:L239"/>
    <mergeCell ref="K240:L240"/>
    <mergeCell ref="N240:O240"/>
    <mergeCell ref="N233:O233"/>
    <mergeCell ref="N234:O234"/>
    <mergeCell ref="N221:O221"/>
    <mergeCell ref="N220:O220"/>
    <mergeCell ref="K230:L230"/>
    <mergeCell ref="N230:O230"/>
    <mergeCell ref="K232:L232"/>
    <mergeCell ref="G184:H184"/>
    <mergeCell ref="I184:J184"/>
    <mergeCell ref="E227:I227"/>
    <mergeCell ref="K227:L227"/>
    <mergeCell ref="K226:L226"/>
    <mergeCell ref="K225:L225"/>
    <mergeCell ref="K224:L224"/>
    <mergeCell ref="K245:L245"/>
    <mergeCell ref="K246:L246"/>
    <mergeCell ref="K256:L256"/>
    <mergeCell ref="E258:I258"/>
    <mergeCell ref="N251:O251"/>
    <mergeCell ref="K255:L255"/>
    <mergeCell ref="K251:L251"/>
    <mergeCell ref="N258:O258"/>
    <mergeCell ref="K252:L252"/>
    <mergeCell ref="K253:L253"/>
    <mergeCell ref="N246:O246"/>
    <mergeCell ref="N245:O245"/>
    <mergeCell ref="K244:L244"/>
    <mergeCell ref="E240:I240"/>
    <mergeCell ref="E241:I241"/>
    <mergeCell ref="K241:L241"/>
    <mergeCell ref="K231:L231"/>
    <mergeCell ref="K237:L237"/>
    <mergeCell ref="N227:O227"/>
    <mergeCell ref="N208:O208"/>
    <mergeCell ref="E187:F187"/>
    <mergeCell ref="G187:H187"/>
    <mergeCell ref="K208:L208"/>
    <mergeCell ref="I187:J187"/>
    <mergeCell ref="E220:I220"/>
    <mergeCell ref="E226:I226"/>
    <mergeCell ref="E188:F188"/>
    <mergeCell ref="G188:H188"/>
    <mergeCell ref="N209:O209"/>
    <mergeCell ref="N217:O217"/>
    <mergeCell ref="N235:O235"/>
    <mergeCell ref="N236:O236"/>
    <mergeCell ref="N237:O237"/>
    <mergeCell ref="N241:O241"/>
    <mergeCell ref="K235:L235"/>
    <mergeCell ref="K212:L212"/>
    <mergeCell ref="K217:L217"/>
    <mergeCell ref="I180:J180"/>
    <mergeCell ref="L180:M180"/>
    <mergeCell ref="I188:J188"/>
    <mergeCell ref="L188:M188"/>
    <mergeCell ref="O178:P188"/>
    <mergeCell ref="L183:M183"/>
    <mergeCell ref="L178:M179"/>
    <mergeCell ref="L184:M184"/>
    <mergeCell ref="L185:M185"/>
    <mergeCell ref="I183:J183"/>
    <mergeCell ref="H198:K198"/>
    <mergeCell ref="K211:L211"/>
    <mergeCell ref="N211:O211"/>
    <mergeCell ref="N215:O215"/>
    <mergeCell ref="K222:L222"/>
    <mergeCell ref="N222:O222"/>
    <mergeCell ref="K223:L223"/>
    <mergeCell ref="N223:O223"/>
    <mergeCell ref="K257:L257"/>
    <mergeCell ref="N257:O257"/>
    <mergeCell ref="F15:Q15"/>
    <mergeCell ref="C74:Q79"/>
    <mergeCell ref="F18:Q18"/>
    <mergeCell ref="L187:M187"/>
    <mergeCell ref="I176:J179"/>
    <mergeCell ref="N224:O224"/>
    <mergeCell ref="N225:O225"/>
    <mergeCell ref="N226:O226"/>
    <mergeCell ref="K178:K179"/>
    <mergeCell ref="C188:D188"/>
    <mergeCell ref="L181:M181"/>
    <mergeCell ref="E182:F182"/>
    <mergeCell ref="E186:F186"/>
    <mergeCell ref="G186:H186"/>
    <mergeCell ref="G180:H180"/>
    <mergeCell ref="I186:J186"/>
    <mergeCell ref="F17:Q17"/>
    <mergeCell ref="K218:L218"/>
  </mergeCells>
  <phoneticPr fontId="6" type="noConversion"/>
  <conditionalFormatting sqref="E188:N188 Q188">
    <cfRule type="containsErrors" dxfId="2" priority="1" stopIfTrue="1">
      <formula>ISERROR(E188)</formula>
    </cfRule>
  </conditionalFormatting>
  <printOptions horizontalCentered="1"/>
  <pageMargins left="0.5" right="0.5" top="0.5" bottom="0.5" header="0.5" footer="0.5"/>
  <pageSetup scale="89" fitToWidth="9" fitToHeight="9" orientation="portrait" r:id="rId1"/>
  <headerFooter alignWithMargins="0"/>
  <rowBreaks count="4" manualBreakCount="4">
    <brk id="58" min="1" max="16" man="1"/>
    <brk id="119" min="1" max="16" man="1"/>
    <brk id="170" min="1" max="16" man="1"/>
    <brk id="199" min="1" max="16" man="1"/>
  </rowBreaks>
  <ignoredErrors>
    <ignoredError sqref="D220"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68B38-F59F-47A3-97C0-4CD5783B6A1D}">
  <sheetPr>
    <tabColor theme="5" tint="0.79998168889431442"/>
  </sheetPr>
  <dimension ref="A1:F163"/>
  <sheetViews>
    <sheetView showGridLines="0" showZeros="0" view="pageBreakPreview" zoomScale="110" zoomScaleNormal="100" zoomScaleSheetLayoutView="110" workbookViewId="0">
      <selection activeCell="F10" sqref="F10"/>
    </sheetView>
  </sheetViews>
  <sheetFormatPr defaultColWidth="9.140625" defaultRowHeight="12.75" x14ac:dyDescent="0.2"/>
  <cols>
    <col min="1" max="1" width="3.7109375" style="710" customWidth="1"/>
    <col min="2" max="2" width="38.5703125" style="710" customWidth="1"/>
    <col min="3" max="3" width="3.7109375" style="710" customWidth="1"/>
    <col min="4" max="4" width="21.7109375" style="829" customWidth="1"/>
    <col min="5" max="5" width="3.7109375" style="710" customWidth="1"/>
    <col min="6" max="6" width="21.7109375" style="829" customWidth="1"/>
    <col min="7" max="7" width="3.7109375" style="710" customWidth="1"/>
    <col min="8" max="11" width="9.140625" style="710" customWidth="1"/>
    <col min="12" max="16384" width="9.140625" style="710"/>
  </cols>
  <sheetData>
    <row r="1" spans="1:6" x14ac:dyDescent="0.2">
      <c r="A1" s="85" t="s">
        <v>974</v>
      </c>
      <c r="C1" s="722"/>
      <c r="D1" s="827"/>
      <c r="F1" s="827"/>
    </row>
    <row r="2" spans="1:6" x14ac:dyDescent="0.2">
      <c r="A2" s="85"/>
      <c r="C2" s="722" t="s">
        <v>1109</v>
      </c>
      <c r="D2" s="827"/>
      <c r="F2" s="827"/>
    </row>
    <row r="3" spans="1:6" x14ac:dyDescent="0.2">
      <c r="C3" s="828" t="s">
        <v>1118</v>
      </c>
      <c r="F3" s="828"/>
    </row>
    <row r="4" spans="1:6" ht="13.5" thickBot="1" x14ac:dyDescent="0.25">
      <c r="C4" s="830" t="s">
        <v>263</v>
      </c>
      <c r="D4" s="736">
        <f>'Proj Info'!F6</f>
        <v>0</v>
      </c>
    </row>
    <row r="5" spans="1:6" x14ac:dyDescent="0.2">
      <c r="B5" s="716"/>
      <c r="C5" s="717"/>
      <c r="D5" s="831" t="s">
        <v>933</v>
      </c>
      <c r="E5" s="832"/>
      <c r="F5" s="833"/>
    </row>
    <row r="6" spans="1:6" x14ac:dyDescent="0.2">
      <c r="B6" s="834"/>
      <c r="C6" s="715"/>
      <c r="D6" s="827" t="s">
        <v>935</v>
      </c>
      <c r="E6" s="835"/>
      <c r="F6" s="836" t="s">
        <v>977</v>
      </c>
    </row>
    <row r="7" spans="1:6" ht="13.5" thickBot="1" x14ac:dyDescent="0.25">
      <c r="B7" s="837" t="s">
        <v>934</v>
      </c>
      <c r="C7" s="838"/>
      <c r="D7" s="839" t="s">
        <v>951</v>
      </c>
      <c r="E7" s="840"/>
      <c r="F7" s="841" t="s">
        <v>978</v>
      </c>
    </row>
    <row r="8" spans="1:6" ht="15.75" customHeight="1" x14ac:dyDescent="0.2">
      <c r="B8" s="842" t="s">
        <v>649</v>
      </c>
      <c r="C8" s="715"/>
      <c r="E8" s="835"/>
      <c r="F8" s="843"/>
    </row>
    <row r="9" spans="1:6" ht="15.75" customHeight="1" x14ac:dyDescent="0.2">
      <c r="B9" s="844"/>
      <c r="E9" s="845"/>
      <c r="F9" s="843"/>
    </row>
    <row r="10" spans="1:6" ht="15.75" customHeight="1" x14ac:dyDescent="0.2">
      <c r="B10" s="255" t="s">
        <v>661</v>
      </c>
      <c r="D10" s="846">
        <f>'Uses of Funds'!C10</f>
        <v>0</v>
      </c>
      <c r="E10" s="847"/>
      <c r="F10" s="848">
        <v>0</v>
      </c>
    </row>
    <row r="11" spans="1:6" ht="15.75" customHeight="1" x14ac:dyDescent="0.2">
      <c r="B11" s="255" t="s">
        <v>129</v>
      </c>
      <c r="D11" s="846">
        <f>'Uses of Funds'!C11</f>
        <v>0</v>
      </c>
      <c r="E11" s="847"/>
      <c r="F11" s="848">
        <v>0</v>
      </c>
    </row>
    <row r="12" spans="1:6" ht="15.75" customHeight="1" x14ac:dyDescent="0.2">
      <c r="B12" s="255" t="s">
        <v>705</v>
      </c>
      <c r="D12" s="846">
        <f>'Uses of Funds'!C12</f>
        <v>0</v>
      </c>
      <c r="E12" s="847"/>
      <c r="F12" s="848">
        <v>0</v>
      </c>
    </row>
    <row r="13" spans="1:6" ht="15.75" customHeight="1" x14ac:dyDescent="0.2">
      <c r="B13" s="255">
        <f>'Uses of Funds'!B13</f>
        <v>0</v>
      </c>
      <c r="D13" s="846">
        <f>'Uses of Funds'!C13</f>
        <v>0</v>
      </c>
      <c r="E13" s="847"/>
      <c r="F13" s="848">
        <v>0</v>
      </c>
    </row>
    <row r="14" spans="1:6" ht="15.75" customHeight="1" x14ac:dyDescent="0.2">
      <c r="B14" s="255">
        <f>'Uses of Funds'!B14</f>
        <v>0</v>
      </c>
      <c r="D14" s="846">
        <f>'Uses of Funds'!C14</f>
        <v>0</v>
      </c>
      <c r="E14" s="847"/>
      <c r="F14" s="848">
        <v>0</v>
      </c>
    </row>
    <row r="15" spans="1:6" ht="15.75" customHeight="1" x14ac:dyDescent="0.2">
      <c r="B15" s="255">
        <f>'Uses of Funds'!B15</f>
        <v>0</v>
      </c>
      <c r="D15" s="846">
        <f>'Uses of Funds'!C15</f>
        <v>0</v>
      </c>
      <c r="E15" s="847"/>
      <c r="F15" s="848">
        <v>0</v>
      </c>
    </row>
    <row r="16" spans="1:6" ht="15.75" customHeight="1" x14ac:dyDescent="0.2">
      <c r="B16" s="255">
        <f>'Uses of Funds'!B16</f>
        <v>0</v>
      </c>
      <c r="D16" s="846">
        <f>'Uses of Funds'!C16</f>
        <v>0</v>
      </c>
      <c r="E16" s="847"/>
      <c r="F16" s="848">
        <v>0</v>
      </c>
    </row>
    <row r="17" spans="2:6" ht="15.75" customHeight="1" x14ac:dyDescent="0.2">
      <c r="B17" s="257" t="s">
        <v>650</v>
      </c>
      <c r="D17" s="849">
        <f>SUM(D10:D16)</f>
        <v>0</v>
      </c>
      <c r="E17" s="845"/>
      <c r="F17" s="849">
        <f>SUM(F10:F16)</f>
        <v>0</v>
      </c>
    </row>
    <row r="18" spans="2:6" ht="15.75" customHeight="1" x14ac:dyDescent="0.2">
      <c r="B18" s="850" t="s">
        <v>648</v>
      </c>
      <c r="E18" s="835"/>
      <c r="F18" s="843"/>
    </row>
    <row r="19" spans="2:6" ht="15.75" customHeight="1" x14ac:dyDescent="0.2">
      <c r="B19" s="255" t="s">
        <v>128</v>
      </c>
      <c r="D19" s="846">
        <f>'Uses of Funds'!C19</f>
        <v>0</v>
      </c>
      <c r="E19" s="847"/>
      <c r="F19" s="848">
        <v>0</v>
      </c>
    </row>
    <row r="20" spans="2:6" ht="15.75" customHeight="1" x14ac:dyDescent="0.2">
      <c r="B20" s="255" t="s">
        <v>705</v>
      </c>
      <c r="D20" s="846">
        <f>'Uses of Funds'!C20</f>
        <v>0</v>
      </c>
      <c r="E20" s="847"/>
      <c r="F20" s="848">
        <v>0</v>
      </c>
    </row>
    <row r="21" spans="2:6" ht="15.75" customHeight="1" x14ac:dyDescent="0.2">
      <c r="B21" s="255">
        <f>'Uses of Funds'!B21</f>
        <v>0</v>
      </c>
      <c r="D21" s="846">
        <f>'Uses of Funds'!C21</f>
        <v>0</v>
      </c>
      <c r="E21" s="847"/>
      <c r="F21" s="848">
        <v>0</v>
      </c>
    </row>
    <row r="22" spans="2:6" ht="15.75" customHeight="1" x14ac:dyDescent="0.2">
      <c r="B22" s="255">
        <f>'Uses of Funds'!B22</f>
        <v>0</v>
      </c>
      <c r="D22" s="846">
        <f>'Uses of Funds'!C22</f>
        <v>0</v>
      </c>
      <c r="E22" s="847"/>
      <c r="F22" s="848">
        <v>0</v>
      </c>
    </row>
    <row r="23" spans="2:6" ht="15.75" customHeight="1" x14ac:dyDescent="0.2">
      <c r="B23" s="255">
        <f>'Uses of Funds'!B23</f>
        <v>0</v>
      </c>
      <c r="D23" s="846">
        <f>'Uses of Funds'!C23</f>
        <v>0</v>
      </c>
      <c r="E23" s="847"/>
      <c r="F23" s="848">
        <v>0</v>
      </c>
    </row>
    <row r="24" spans="2:6" ht="15.75" customHeight="1" x14ac:dyDescent="0.2">
      <c r="B24" s="255">
        <f>'Uses of Funds'!B24</f>
        <v>0</v>
      </c>
      <c r="D24" s="846">
        <f>'Uses of Funds'!C24</f>
        <v>0</v>
      </c>
      <c r="E24" s="847"/>
      <c r="F24" s="848">
        <v>0</v>
      </c>
    </row>
    <row r="25" spans="2:6" ht="15.75" customHeight="1" x14ac:dyDescent="0.2">
      <c r="B25" s="257" t="s">
        <v>658</v>
      </c>
      <c r="D25" s="849">
        <f>SUM(D19:D24)</f>
        <v>0</v>
      </c>
      <c r="E25" s="835"/>
      <c r="F25" s="849">
        <f>SUM(F19:F24)</f>
        <v>0</v>
      </c>
    </row>
    <row r="26" spans="2:6" ht="15.75" customHeight="1" x14ac:dyDescent="0.2">
      <c r="B26" s="851"/>
      <c r="E26" s="845"/>
      <c r="F26" s="843"/>
    </row>
    <row r="27" spans="2:6" ht="15.75" customHeight="1" x14ac:dyDescent="0.2">
      <c r="B27" s="323" t="s">
        <v>130</v>
      </c>
      <c r="E27" s="845"/>
      <c r="F27" s="843"/>
    </row>
    <row r="28" spans="2:6" ht="15.75" customHeight="1" x14ac:dyDescent="0.2">
      <c r="B28" s="255" t="s">
        <v>131</v>
      </c>
      <c r="D28" s="846">
        <f>'Uses of Funds'!C27</f>
        <v>0</v>
      </c>
      <c r="E28" s="847"/>
      <c r="F28" s="848"/>
    </row>
    <row r="29" spans="2:6" ht="15.75" customHeight="1" x14ac:dyDescent="0.2">
      <c r="B29" s="255" t="s">
        <v>132</v>
      </c>
      <c r="D29" s="846">
        <f>'Uses of Funds'!C28</f>
        <v>0</v>
      </c>
      <c r="E29" s="847"/>
      <c r="F29" s="848">
        <v>0</v>
      </c>
    </row>
    <row r="30" spans="2:6" ht="15.75" customHeight="1" x14ac:dyDescent="0.2">
      <c r="B30" s="255" t="s">
        <v>133</v>
      </c>
      <c r="D30" s="846">
        <f>'Uses of Funds'!C29</f>
        <v>0</v>
      </c>
      <c r="E30" s="847"/>
      <c r="F30" s="848">
        <v>0</v>
      </c>
    </row>
    <row r="31" spans="2:6" ht="15.75" customHeight="1" x14ac:dyDescent="0.2">
      <c r="B31" s="255" t="s">
        <v>705</v>
      </c>
      <c r="D31" s="846">
        <f>'Uses of Funds'!C30</f>
        <v>0</v>
      </c>
      <c r="E31" s="847"/>
      <c r="F31" s="848">
        <v>0</v>
      </c>
    </row>
    <row r="32" spans="2:6" ht="15.75" customHeight="1" x14ac:dyDescent="0.2">
      <c r="B32" s="255">
        <f>'Uses of Funds'!B31</f>
        <v>0</v>
      </c>
      <c r="D32" s="846">
        <f>'Uses of Funds'!C31</f>
        <v>0</v>
      </c>
      <c r="E32" s="847"/>
      <c r="F32" s="848">
        <v>0</v>
      </c>
    </row>
    <row r="33" spans="2:6" ht="15.75" customHeight="1" x14ac:dyDescent="0.2">
      <c r="B33" s="255">
        <f>'Uses of Funds'!B32</f>
        <v>0</v>
      </c>
      <c r="D33" s="846">
        <f>'Uses of Funds'!C32</f>
        <v>0</v>
      </c>
      <c r="E33" s="847"/>
      <c r="F33" s="848">
        <v>0</v>
      </c>
    </row>
    <row r="34" spans="2:6" ht="15.75" customHeight="1" x14ac:dyDescent="0.2">
      <c r="B34" s="255">
        <f>'Uses of Funds'!B33</f>
        <v>0</v>
      </c>
      <c r="D34" s="846">
        <f>'Uses of Funds'!C33</f>
        <v>0</v>
      </c>
      <c r="E34" s="847"/>
      <c r="F34" s="848">
        <v>0</v>
      </c>
    </row>
    <row r="35" spans="2:6" ht="15.75" customHeight="1" x14ac:dyDescent="0.2">
      <c r="B35" s="255">
        <f>'Uses of Funds'!B34</f>
        <v>0</v>
      </c>
      <c r="D35" s="846">
        <f>'Uses of Funds'!C34</f>
        <v>0</v>
      </c>
      <c r="E35" s="847"/>
      <c r="F35" s="848">
        <v>0</v>
      </c>
    </row>
    <row r="36" spans="2:6" ht="15.75" customHeight="1" x14ac:dyDescent="0.2">
      <c r="B36" s="257" t="s">
        <v>134</v>
      </c>
      <c r="D36" s="849">
        <f>SUM(D27:D35)</f>
        <v>0</v>
      </c>
      <c r="E36" s="845"/>
      <c r="F36" s="849">
        <f>SUM(F27:F35)</f>
        <v>0</v>
      </c>
    </row>
    <row r="37" spans="2:6" ht="15.75" customHeight="1" x14ac:dyDescent="0.2">
      <c r="B37" s="850" t="s">
        <v>135</v>
      </c>
      <c r="E37" s="845"/>
      <c r="F37" s="843"/>
    </row>
    <row r="38" spans="2:6" ht="15.75" customHeight="1" x14ac:dyDescent="0.2">
      <c r="B38" s="255" t="s">
        <v>136</v>
      </c>
      <c r="D38" s="846">
        <f>'Uses of Funds'!C37</f>
        <v>0</v>
      </c>
      <c r="E38" s="847"/>
      <c r="F38" s="848"/>
    </row>
    <row r="39" spans="2:6" ht="15.75" customHeight="1" x14ac:dyDescent="0.2">
      <c r="B39" s="255" t="s">
        <v>36</v>
      </c>
      <c r="D39" s="846">
        <f>'Uses of Funds'!C38</f>
        <v>0</v>
      </c>
      <c r="E39" s="852"/>
      <c r="F39" s="848">
        <v>0</v>
      </c>
    </row>
    <row r="40" spans="2:6" ht="15.75" customHeight="1" x14ac:dyDescent="0.2">
      <c r="B40" s="255" t="s">
        <v>137</v>
      </c>
      <c r="D40" s="846">
        <f>'Uses of Funds'!C39</f>
        <v>0</v>
      </c>
      <c r="E40" s="847"/>
      <c r="F40" s="848">
        <v>0</v>
      </c>
    </row>
    <row r="41" spans="2:6" ht="15.75" customHeight="1" x14ac:dyDescent="0.2">
      <c r="B41" s="255" t="s">
        <v>138</v>
      </c>
      <c r="D41" s="846">
        <f>'Uses of Funds'!C40</f>
        <v>0</v>
      </c>
      <c r="E41" s="847"/>
      <c r="F41" s="848">
        <v>0</v>
      </c>
    </row>
    <row r="42" spans="2:6" ht="15.75" customHeight="1" x14ac:dyDescent="0.2">
      <c r="B42" s="255" t="s">
        <v>139</v>
      </c>
      <c r="D42" s="846">
        <f>'Uses of Funds'!C41</f>
        <v>0</v>
      </c>
      <c r="E42" s="847"/>
      <c r="F42" s="848">
        <v>0</v>
      </c>
    </row>
    <row r="43" spans="2:6" ht="15.75" customHeight="1" x14ac:dyDescent="0.2">
      <c r="B43" s="255" t="s">
        <v>140</v>
      </c>
      <c r="D43" s="846">
        <f>'Uses of Funds'!C42</f>
        <v>0</v>
      </c>
      <c r="E43" s="847"/>
      <c r="F43" s="848">
        <v>0</v>
      </c>
    </row>
    <row r="44" spans="2:6" ht="15.75" customHeight="1" x14ac:dyDescent="0.2">
      <c r="B44" s="255" t="s">
        <v>141</v>
      </c>
      <c r="D44" s="846">
        <f>'Uses of Funds'!C43</f>
        <v>0</v>
      </c>
      <c r="E44" s="847"/>
      <c r="F44" s="848">
        <v>0</v>
      </c>
    </row>
    <row r="45" spans="2:6" ht="15.75" customHeight="1" x14ac:dyDescent="0.2">
      <c r="B45" s="255" t="s">
        <v>705</v>
      </c>
      <c r="D45" s="846">
        <f>'Uses of Funds'!C44</f>
        <v>0</v>
      </c>
      <c r="E45" s="847"/>
      <c r="F45" s="848">
        <v>0</v>
      </c>
    </row>
    <row r="46" spans="2:6" ht="15.75" customHeight="1" x14ac:dyDescent="0.2">
      <c r="B46" s="255" t="s">
        <v>714</v>
      </c>
      <c r="D46" s="846">
        <f>'Uses of Funds'!C45</f>
        <v>0</v>
      </c>
      <c r="E46" s="847"/>
      <c r="F46" s="848">
        <v>0</v>
      </c>
    </row>
    <row r="47" spans="2:6" ht="15.75" customHeight="1" x14ac:dyDescent="0.2">
      <c r="B47" s="255" t="s">
        <v>715</v>
      </c>
      <c r="D47" s="846">
        <f>'Uses of Funds'!C46</f>
        <v>0</v>
      </c>
      <c r="E47" s="847"/>
      <c r="F47" s="848">
        <v>0</v>
      </c>
    </row>
    <row r="48" spans="2:6" ht="15.75" customHeight="1" x14ac:dyDescent="0.2">
      <c r="B48" s="255" t="s">
        <v>716</v>
      </c>
      <c r="D48" s="846">
        <f>'Uses of Funds'!C47</f>
        <v>0</v>
      </c>
      <c r="E48" s="847"/>
      <c r="F48" s="848">
        <v>0</v>
      </c>
    </row>
    <row r="49" spans="2:6" ht="15.75" customHeight="1" x14ac:dyDescent="0.2">
      <c r="B49" s="255" t="s">
        <v>717</v>
      </c>
      <c r="D49" s="846">
        <f>'Uses of Funds'!C48</f>
        <v>0</v>
      </c>
      <c r="E49" s="847"/>
      <c r="F49" s="848">
        <v>0</v>
      </c>
    </row>
    <row r="50" spans="2:6" ht="15.75" customHeight="1" x14ac:dyDescent="0.2">
      <c r="B50" s="255">
        <f>'Uses of Funds'!B49</f>
        <v>0</v>
      </c>
      <c r="D50" s="846">
        <f>'Uses of Funds'!C49</f>
        <v>0</v>
      </c>
      <c r="E50" s="847"/>
      <c r="F50" s="848">
        <v>0</v>
      </c>
    </row>
    <row r="51" spans="2:6" ht="15.75" customHeight="1" x14ac:dyDescent="0.2">
      <c r="B51" s="255">
        <f>'Uses of Funds'!B50</f>
        <v>0</v>
      </c>
      <c r="D51" s="846">
        <f>'Uses of Funds'!C50</f>
        <v>0</v>
      </c>
      <c r="E51" s="847"/>
      <c r="F51" s="848">
        <v>0</v>
      </c>
    </row>
    <row r="52" spans="2:6" ht="15.75" customHeight="1" x14ac:dyDescent="0.2">
      <c r="B52" s="255">
        <f>'Uses of Funds'!B51</f>
        <v>0</v>
      </c>
      <c r="D52" s="846">
        <f>'Uses of Funds'!C51</f>
        <v>0</v>
      </c>
      <c r="E52" s="847"/>
      <c r="F52" s="848">
        <v>0</v>
      </c>
    </row>
    <row r="53" spans="2:6" ht="15.75" customHeight="1" x14ac:dyDescent="0.2">
      <c r="B53" s="255">
        <f>'Uses of Funds'!B52</f>
        <v>0</v>
      </c>
      <c r="D53" s="846">
        <f>'Uses of Funds'!C52</f>
        <v>0</v>
      </c>
      <c r="E53" s="852"/>
      <c r="F53" s="848">
        <v>0</v>
      </c>
    </row>
    <row r="54" spans="2:6" ht="15.75" customHeight="1" x14ac:dyDescent="0.2">
      <c r="B54" s="257" t="s">
        <v>142</v>
      </c>
      <c r="D54" s="849">
        <f>SUM(D38:D53)</f>
        <v>0</v>
      </c>
      <c r="E54" s="845"/>
      <c r="F54" s="849">
        <f>SUM(F38:F53)</f>
        <v>0</v>
      </c>
    </row>
    <row r="55" spans="2:6" ht="15.75" customHeight="1" x14ac:dyDescent="0.2">
      <c r="B55" s="850" t="s">
        <v>143</v>
      </c>
      <c r="E55" s="845"/>
      <c r="F55" s="843"/>
    </row>
    <row r="56" spans="2:6" ht="15.75" customHeight="1" x14ac:dyDescent="0.2">
      <c r="B56" s="255" t="s">
        <v>144</v>
      </c>
      <c r="D56" s="846">
        <f>'Uses of Funds'!C55</f>
        <v>0</v>
      </c>
      <c r="E56" s="847"/>
      <c r="F56" s="848">
        <v>0</v>
      </c>
    </row>
    <row r="57" spans="2:6" ht="15.75" customHeight="1" x14ac:dyDescent="0.2">
      <c r="B57" s="255" t="s">
        <v>145</v>
      </c>
      <c r="D57" s="846">
        <f>'Uses of Funds'!C56</f>
        <v>0</v>
      </c>
      <c r="E57" s="847"/>
      <c r="F57" s="848">
        <v>0</v>
      </c>
    </row>
    <row r="58" spans="2:6" ht="15.75" customHeight="1" x14ac:dyDescent="0.2">
      <c r="B58" s="255" t="s">
        <v>651</v>
      </c>
      <c r="D58" s="846">
        <f>'Uses of Funds'!C57</f>
        <v>0</v>
      </c>
      <c r="E58" s="847"/>
      <c r="F58" s="848">
        <v>0</v>
      </c>
    </row>
    <row r="59" spans="2:6" ht="15.75" customHeight="1" x14ac:dyDescent="0.2">
      <c r="B59" s="255" t="s">
        <v>146</v>
      </c>
      <c r="D59" s="846">
        <f>'Uses of Funds'!C58</f>
        <v>0</v>
      </c>
      <c r="E59" s="847"/>
      <c r="F59" s="848">
        <v>0</v>
      </c>
    </row>
    <row r="60" spans="2:6" ht="15.75" customHeight="1" x14ac:dyDescent="0.2">
      <c r="B60" s="255" t="s">
        <v>147</v>
      </c>
      <c r="D60" s="846">
        <f>'Uses of Funds'!C59</f>
        <v>0</v>
      </c>
      <c r="E60" s="847"/>
      <c r="F60" s="848">
        <v>0</v>
      </c>
    </row>
    <row r="61" spans="2:6" ht="15.75" customHeight="1" x14ac:dyDescent="0.2">
      <c r="B61" s="255" t="s">
        <v>148</v>
      </c>
      <c r="D61" s="846">
        <f>'Uses of Funds'!C60</f>
        <v>0</v>
      </c>
      <c r="E61" s="847"/>
      <c r="F61" s="848">
        <v>0</v>
      </c>
    </row>
    <row r="62" spans="2:6" ht="15.75" customHeight="1" x14ac:dyDescent="0.2">
      <c r="B62" s="255" t="s">
        <v>652</v>
      </c>
      <c r="D62" s="846">
        <f>'Uses of Funds'!C61</f>
        <v>0</v>
      </c>
      <c r="E62" s="847"/>
      <c r="F62" s="848">
        <v>0</v>
      </c>
    </row>
    <row r="63" spans="2:6" ht="15.75" customHeight="1" x14ac:dyDescent="0.2">
      <c r="B63" s="255" t="s">
        <v>705</v>
      </c>
      <c r="D63" s="846">
        <f>'Uses of Funds'!C62</f>
        <v>0</v>
      </c>
      <c r="E63" s="847"/>
      <c r="F63" s="848">
        <v>0</v>
      </c>
    </row>
    <row r="64" spans="2:6" ht="15.75" customHeight="1" x14ac:dyDescent="0.2">
      <c r="B64" s="255" t="s">
        <v>718</v>
      </c>
      <c r="D64" s="846">
        <f>'Uses of Funds'!C63</f>
        <v>0</v>
      </c>
      <c r="E64" s="847"/>
      <c r="F64" s="848">
        <v>0</v>
      </c>
    </row>
    <row r="65" spans="2:6" ht="15.75" customHeight="1" x14ac:dyDescent="0.2">
      <c r="B65" s="255" t="s">
        <v>719</v>
      </c>
      <c r="D65" s="846">
        <f>'Uses of Funds'!C64</f>
        <v>0</v>
      </c>
      <c r="E65" s="847"/>
      <c r="F65" s="848">
        <v>0</v>
      </c>
    </row>
    <row r="66" spans="2:6" ht="15.75" customHeight="1" x14ac:dyDescent="0.2">
      <c r="B66" s="255">
        <f>'Uses of Funds'!B65</f>
        <v>0</v>
      </c>
      <c r="D66" s="846">
        <f>'Uses of Funds'!C65</f>
        <v>0</v>
      </c>
      <c r="E66" s="847"/>
      <c r="F66" s="848">
        <v>0</v>
      </c>
    </row>
    <row r="67" spans="2:6" ht="15.75" customHeight="1" x14ac:dyDescent="0.2">
      <c r="B67" s="255">
        <f>'Uses of Funds'!B66</f>
        <v>0</v>
      </c>
      <c r="D67" s="846">
        <f>'Uses of Funds'!C66</f>
        <v>0</v>
      </c>
      <c r="E67" s="847"/>
      <c r="F67" s="848">
        <v>0</v>
      </c>
    </row>
    <row r="68" spans="2:6" ht="15.75" customHeight="1" x14ac:dyDescent="0.2">
      <c r="B68" s="255">
        <f>'Uses of Funds'!B67</f>
        <v>0</v>
      </c>
      <c r="D68" s="846">
        <f>'Uses of Funds'!C67</f>
        <v>0</v>
      </c>
      <c r="E68" s="852"/>
      <c r="F68" s="848">
        <v>0</v>
      </c>
    </row>
    <row r="69" spans="2:6" ht="15.75" customHeight="1" x14ac:dyDescent="0.2">
      <c r="B69" s="255">
        <f>'Uses of Funds'!B68</f>
        <v>0</v>
      </c>
      <c r="D69" s="846">
        <f>'Uses of Funds'!C68</f>
        <v>0</v>
      </c>
      <c r="E69" s="853"/>
      <c r="F69" s="848">
        <v>0</v>
      </c>
    </row>
    <row r="70" spans="2:6" ht="15.75" customHeight="1" x14ac:dyDescent="0.2">
      <c r="B70" s="854" t="s">
        <v>149</v>
      </c>
      <c r="D70" s="855">
        <f>SUM(D55:D69)</f>
        <v>0</v>
      </c>
      <c r="E70" s="845"/>
      <c r="F70" s="855">
        <f>SUM(F55:F69)</f>
        <v>0</v>
      </c>
    </row>
    <row r="71" spans="2:6" ht="15.75" customHeight="1" thickBot="1" x14ac:dyDescent="0.25">
      <c r="B71" s="340" t="s">
        <v>150</v>
      </c>
      <c r="C71" s="856"/>
      <c r="D71" s="857"/>
      <c r="E71" s="856"/>
      <c r="F71" s="858"/>
    </row>
    <row r="72" spans="2:6" x14ac:dyDescent="0.2">
      <c r="B72" s="859" t="s">
        <v>151</v>
      </c>
      <c r="D72" s="860">
        <f>'Uses of Funds'!C71</f>
        <v>0</v>
      </c>
      <c r="E72" s="861"/>
      <c r="F72" s="862">
        <v>0</v>
      </c>
    </row>
    <row r="73" spans="2:6" x14ac:dyDescent="0.2">
      <c r="B73" s="255" t="s">
        <v>152</v>
      </c>
      <c r="D73" s="846">
        <f>'Uses of Funds'!C72</f>
        <v>0</v>
      </c>
      <c r="E73" s="861"/>
      <c r="F73" s="848">
        <v>0</v>
      </c>
    </row>
    <row r="74" spans="2:6" x14ac:dyDescent="0.2">
      <c r="B74" s="255" t="s">
        <v>153</v>
      </c>
      <c r="D74" s="846">
        <f>'Uses of Funds'!C73</f>
        <v>0</v>
      </c>
      <c r="E74" s="861"/>
      <c r="F74" s="848">
        <v>0</v>
      </c>
    </row>
    <row r="75" spans="2:6" x14ac:dyDescent="0.2">
      <c r="B75" s="255" t="s">
        <v>154</v>
      </c>
      <c r="D75" s="846">
        <f>'Uses of Funds'!C74</f>
        <v>0</v>
      </c>
      <c r="E75" s="861"/>
      <c r="F75" s="848">
        <v>0</v>
      </c>
    </row>
    <row r="76" spans="2:6" x14ac:dyDescent="0.2">
      <c r="B76" s="255" t="s">
        <v>155</v>
      </c>
      <c r="D76" s="846">
        <f>'Uses of Funds'!C75</f>
        <v>0</v>
      </c>
      <c r="E76" s="861"/>
      <c r="F76" s="848">
        <v>0</v>
      </c>
    </row>
    <row r="77" spans="2:6" x14ac:dyDescent="0.2">
      <c r="B77" s="255" t="s">
        <v>156</v>
      </c>
      <c r="D77" s="846">
        <f>'Uses of Funds'!C76</f>
        <v>0</v>
      </c>
      <c r="E77" s="861"/>
      <c r="F77" s="848">
        <v>0</v>
      </c>
    </row>
    <row r="78" spans="2:6" x14ac:dyDescent="0.2">
      <c r="B78" s="255" t="s">
        <v>157</v>
      </c>
      <c r="D78" s="846">
        <f>'Uses of Funds'!C77</f>
        <v>0</v>
      </c>
      <c r="E78" s="861"/>
      <c r="F78" s="848">
        <v>0</v>
      </c>
    </row>
    <row r="79" spans="2:6" x14ac:dyDescent="0.2">
      <c r="B79" s="255" t="s">
        <v>158</v>
      </c>
      <c r="D79" s="846">
        <f>'Uses of Funds'!C78</f>
        <v>0</v>
      </c>
      <c r="E79" s="861"/>
      <c r="F79" s="848">
        <v>0</v>
      </c>
    </row>
    <row r="80" spans="2:6" ht="15.75" customHeight="1" x14ac:dyDescent="0.2">
      <c r="B80" s="255" t="s">
        <v>159</v>
      </c>
      <c r="D80" s="846">
        <f>'Uses of Funds'!C79</f>
        <v>0</v>
      </c>
      <c r="E80" s="861"/>
      <c r="F80" s="848">
        <v>0</v>
      </c>
    </row>
    <row r="81" spans="2:6" ht="15.75" customHeight="1" x14ac:dyDescent="0.2">
      <c r="B81" s="255" t="s">
        <v>645</v>
      </c>
      <c r="D81" s="846">
        <f>'Uses of Funds'!C80</f>
        <v>0</v>
      </c>
      <c r="E81" s="861"/>
      <c r="F81" s="848">
        <v>0</v>
      </c>
    </row>
    <row r="82" spans="2:6" ht="15.75" customHeight="1" x14ac:dyDescent="0.2">
      <c r="B82" s="255" t="s">
        <v>720</v>
      </c>
      <c r="D82" s="846">
        <f>'Uses of Funds'!C81</f>
        <v>0</v>
      </c>
      <c r="E82" s="847"/>
      <c r="F82" s="848">
        <v>0</v>
      </c>
    </row>
    <row r="83" spans="2:6" ht="15.75" customHeight="1" x14ac:dyDescent="0.2">
      <c r="B83" s="255">
        <f>'Uses of Funds'!B82</f>
        <v>0</v>
      </c>
      <c r="D83" s="846">
        <f>'Uses of Funds'!C82</f>
        <v>0</v>
      </c>
      <c r="E83" s="847"/>
      <c r="F83" s="848">
        <v>0</v>
      </c>
    </row>
    <row r="84" spans="2:6" ht="15.75" customHeight="1" x14ac:dyDescent="0.2">
      <c r="B84" s="255">
        <f>'Uses of Funds'!B83</f>
        <v>0</v>
      </c>
      <c r="D84" s="846">
        <f>'Uses of Funds'!C83</f>
        <v>0</v>
      </c>
      <c r="E84" s="847"/>
      <c r="F84" s="848">
        <v>0</v>
      </c>
    </row>
    <row r="85" spans="2:6" ht="15.75" customHeight="1" x14ac:dyDescent="0.2">
      <c r="B85" s="255">
        <f>'Uses of Funds'!B84</f>
        <v>0</v>
      </c>
      <c r="D85" s="846">
        <f>'Uses of Funds'!C84</f>
        <v>0</v>
      </c>
      <c r="E85" s="847"/>
      <c r="F85" s="848">
        <v>0</v>
      </c>
    </row>
    <row r="86" spans="2:6" ht="15.75" customHeight="1" x14ac:dyDescent="0.2">
      <c r="B86" s="255">
        <f>'Uses of Funds'!B85</f>
        <v>0</v>
      </c>
      <c r="D86" s="846">
        <f>'Uses of Funds'!C85</f>
        <v>0</v>
      </c>
      <c r="E86" s="847"/>
      <c r="F86" s="848">
        <v>0</v>
      </c>
    </row>
    <row r="87" spans="2:6" ht="15.75" customHeight="1" x14ac:dyDescent="0.2">
      <c r="B87" s="257" t="s">
        <v>160</v>
      </c>
      <c r="D87" s="849">
        <f>SUM(D71:D86)</f>
        <v>0</v>
      </c>
      <c r="E87" s="845"/>
      <c r="F87" s="849">
        <f>SUM(F71:F86)</f>
        <v>0</v>
      </c>
    </row>
    <row r="88" spans="2:6" ht="15.75" customHeight="1" x14ac:dyDescent="0.2">
      <c r="B88" s="323" t="s">
        <v>161</v>
      </c>
      <c r="E88" s="845"/>
      <c r="F88" s="843"/>
    </row>
    <row r="89" spans="2:6" ht="15.75" customHeight="1" x14ac:dyDescent="0.2">
      <c r="B89" s="255" t="s">
        <v>152</v>
      </c>
      <c r="D89" s="846">
        <f>'Uses of Funds'!C88</f>
        <v>0</v>
      </c>
      <c r="E89" s="847"/>
      <c r="F89" s="848">
        <v>0</v>
      </c>
    </row>
    <row r="90" spans="2:6" ht="15.75" customHeight="1" x14ac:dyDescent="0.2">
      <c r="B90" s="255" t="s">
        <v>155</v>
      </c>
      <c r="D90" s="846">
        <f>'Uses of Funds'!C89</f>
        <v>0</v>
      </c>
      <c r="E90" s="852"/>
      <c r="F90" s="848">
        <v>0</v>
      </c>
    </row>
    <row r="91" spans="2:6" ht="15.75" customHeight="1" x14ac:dyDescent="0.2">
      <c r="B91" s="255" t="s">
        <v>162</v>
      </c>
      <c r="D91" s="846">
        <f>'Uses of Funds'!C90</f>
        <v>0</v>
      </c>
      <c r="E91" s="847"/>
      <c r="F91" s="848">
        <v>0</v>
      </c>
    </row>
    <row r="92" spans="2:6" ht="15.75" customHeight="1" x14ac:dyDescent="0.2">
      <c r="B92" s="255" t="s">
        <v>163</v>
      </c>
      <c r="D92" s="846">
        <f>'Uses of Funds'!C91</f>
        <v>0</v>
      </c>
      <c r="E92" s="847"/>
      <c r="F92" s="848">
        <v>0</v>
      </c>
    </row>
    <row r="93" spans="2:6" ht="15.75" customHeight="1" x14ac:dyDescent="0.2">
      <c r="B93" s="255" t="s">
        <v>158</v>
      </c>
      <c r="D93" s="846">
        <f>'Uses of Funds'!C92</f>
        <v>0</v>
      </c>
      <c r="E93" s="847"/>
      <c r="F93" s="848">
        <v>0</v>
      </c>
    </row>
    <row r="94" spans="2:6" ht="15.75" customHeight="1" x14ac:dyDescent="0.2">
      <c r="B94" s="255" t="s">
        <v>164</v>
      </c>
      <c r="D94" s="846">
        <f>'Uses of Funds'!C93</f>
        <v>0</v>
      </c>
      <c r="E94" s="847"/>
      <c r="F94" s="848">
        <v>0</v>
      </c>
    </row>
    <row r="95" spans="2:6" ht="15.75" customHeight="1" x14ac:dyDescent="0.2">
      <c r="B95" s="255" t="s">
        <v>721</v>
      </c>
      <c r="D95" s="846">
        <f>'Uses of Funds'!C94</f>
        <v>0</v>
      </c>
      <c r="E95" s="847"/>
      <c r="F95" s="848">
        <v>0</v>
      </c>
    </row>
    <row r="96" spans="2:6" ht="15.75" customHeight="1" x14ac:dyDescent="0.2">
      <c r="B96" s="255" t="s">
        <v>722</v>
      </c>
      <c r="D96" s="846">
        <f>'Uses of Funds'!C95</f>
        <v>0</v>
      </c>
      <c r="E96" s="847"/>
      <c r="F96" s="848">
        <v>0</v>
      </c>
    </row>
    <row r="97" spans="2:6" ht="15.75" customHeight="1" x14ac:dyDescent="0.2">
      <c r="B97" s="255">
        <f>'Uses of Funds'!B96</f>
        <v>0</v>
      </c>
      <c r="D97" s="846">
        <f>'Uses of Funds'!C96</f>
        <v>0</v>
      </c>
      <c r="E97" s="847"/>
      <c r="F97" s="848">
        <v>0</v>
      </c>
    </row>
    <row r="98" spans="2:6" ht="15.75" customHeight="1" x14ac:dyDescent="0.2">
      <c r="B98" s="255">
        <f>'Uses of Funds'!B97</f>
        <v>0</v>
      </c>
      <c r="D98" s="846">
        <f>'Uses of Funds'!C97</f>
        <v>0</v>
      </c>
      <c r="E98" s="847"/>
      <c r="F98" s="848">
        <v>0</v>
      </c>
    </row>
    <row r="99" spans="2:6" ht="15.75" customHeight="1" x14ac:dyDescent="0.2">
      <c r="B99" s="255">
        <f>'Uses of Funds'!B98</f>
        <v>0</v>
      </c>
      <c r="D99" s="846">
        <f>'Uses of Funds'!C98</f>
        <v>0</v>
      </c>
      <c r="E99" s="847"/>
      <c r="F99" s="848">
        <v>0</v>
      </c>
    </row>
    <row r="100" spans="2:6" ht="15.75" customHeight="1" x14ac:dyDescent="0.2">
      <c r="B100" s="255">
        <f>'Uses of Funds'!B99</f>
        <v>0</v>
      </c>
      <c r="D100" s="846">
        <f>'Uses of Funds'!C99</f>
        <v>0</v>
      </c>
      <c r="E100" s="847"/>
      <c r="F100" s="848">
        <v>0</v>
      </c>
    </row>
    <row r="101" spans="2:6" ht="15.75" customHeight="1" x14ac:dyDescent="0.2">
      <c r="B101" s="257" t="s">
        <v>165</v>
      </c>
      <c r="D101" s="849">
        <f>SUM(D89:D100)</f>
        <v>0</v>
      </c>
      <c r="E101" s="845"/>
      <c r="F101" s="849">
        <f>SUM(F89:F100)</f>
        <v>0</v>
      </c>
    </row>
    <row r="102" spans="2:6" ht="15.75" customHeight="1" x14ac:dyDescent="0.2">
      <c r="B102" s="323" t="s">
        <v>166</v>
      </c>
      <c r="E102" s="835"/>
      <c r="F102" s="843"/>
    </row>
    <row r="103" spans="2:6" ht="15.75" customHeight="1" x14ac:dyDescent="0.2">
      <c r="B103" s="255" t="s">
        <v>167</v>
      </c>
      <c r="D103" s="846">
        <f>'Uses of Funds'!C102</f>
        <v>0</v>
      </c>
      <c r="E103" s="847"/>
      <c r="F103" s="848">
        <v>0</v>
      </c>
    </row>
    <row r="104" spans="2:6" ht="15.75" customHeight="1" x14ac:dyDescent="0.2">
      <c r="B104" s="255" t="s">
        <v>168</v>
      </c>
      <c r="D104" s="846">
        <f>'Uses of Funds'!C103</f>
        <v>0</v>
      </c>
      <c r="E104" s="847"/>
      <c r="F104" s="848">
        <v>0</v>
      </c>
    </row>
    <row r="105" spans="2:6" ht="15.75" customHeight="1" x14ac:dyDescent="0.2">
      <c r="B105" s="255" t="s">
        <v>169</v>
      </c>
      <c r="D105" s="846">
        <f>'Uses of Funds'!C104</f>
        <v>0</v>
      </c>
      <c r="E105" s="847"/>
      <c r="F105" s="848">
        <v>0</v>
      </c>
    </row>
    <row r="106" spans="2:6" ht="15.75" customHeight="1" x14ac:dyDescent="0.2">
      <c r="B106" s="255" t="s">
        <v>170</v>
      </c>
      <c r="D106" s="846">
        <f>'Uses of Funds'!C105</f>
        <v>0</v>
      </c>
      <c r="E106" s="847"/>
      <c r="F106" s="848">
        <v>0</v>
      </c>
    </row>
    <row r="107" spans="2:6" ht="15.75" customHeight="1" x14ac:dyDescent="0.2">
      <c r="B107" s="255" t="s">
        <v>171</v>
      </c>
      <c r="D107" s="846">
        <f>'Uses of Funds'!C106</f>
        <v>0</v>
      </c>
      <c r="E107" s="847"/>
      <c r="F107" s="848">
        <v>0</v>
      </c>
    </row>
    <row r="108" spans="2:6" ht="15.75" customHeight="1" x14ac:dyDescent="0.2">
      <c r="B108" s="255" t="s">
        <v>492</v>
      </c>
      <c r="D108" s="846">
        <f>'Uses of Funds'!C107</f>
        <v>0</v>
      </c>
      <c r="E108" s="847"/>
      <c r="F108" s="848">
        <v>0</v>
      </c>
    </row>
    <row r="109" spans="2:6" ht="15.75" customHeight="1" x14ac:dyDescent="0.2">
      <c r="B109" s="255" t="s">
        <v>723</v>
      </c>
      <c r="D109" s="846">
        <f>'Uses of Funds'!C108</f>
        <v>0</v>
      </c>
      <c r="E109" s="852"/>
      <c r="F109" s="848">
        <v>0</v>
      </c>
    </row>
    <row r="110" spans="2:6" ht="15.75" customHeight="1" x14ac:dyDescent="0.2">
      <c r="B110" s="255" t="s">
        <v>724</v>
      </c>
      <c r="D110" s="846">
        <f>'Uses of Funds'!C109</f>
        <v>0</v>
      </c>
      <c r="E110" s="852"/>
      <c r="F110" s="848">
        <v>0</v>
      </c>
    </row>
    <row r="111" spans="2:6" ht="15.75" customHeight="1" x14ac:dyDescent="0.2">
      <c r="B111" s="255" t="s">
        <v>725</v>
      </c>
      <c r="D111" s="846">
        <f>'Uses of Funds'!C110</f>
        <v>0</v>
      </c>
      <c r="E111" s="847"/>
      <c r="F111" s="848">
        <v>0</v>
      </c>
    </row>
    <row r="112" spans="2:6" ht="15.75" customHeight="1" x14ac:dyDescent="0.2">
      <c r="B112" s="255" t="s">
        <v>726</v>
      </c>
      <c r="D112" s="846">
        <f>'Uses of Funds'!C111</f>
        <v>0</v>
      </c>
      <c r="E112" s="847"/>
      <c r="F112" s="848">
        <v>0</v>
      </c>
    </row>
    <row r="113" spans="2:6" ht="15.75" customHeight="1" x14ac:dyDescent="0.2">
      <c r="B113" s="255">
        <f>'Uses of Funds'!B112</f>
        <v>0</v>
      </c>
      <c r="D113" s="846">
        <f>'Uses of Funds'!C112</f>
        <v>0</v>
      </c>
      <c r="E113" s="847"/>
      <c r="F113" s="848"/>
    </row>
    <row r="114" spans="2:6" ht="15.75" customHeight="1" x14ac:dyDescent="0.2">
      <c r="B114" s="255">
        <f>'Uses of Funds'!B113</f>
        <v>0</v>
      </c>
      <c r="D114" s="846">
        <f>'Uses of Funds'!C113</f>
        <v>0</v>
      </c>
      <c r="E114" s="847"/>
      <c r="F114" s="848"/>
    </row>
    <row r="115" spans="2:6" ht="15.75" customHeight="1" x14ac:dyDescent="0.2">
      <c r="B115" s="255">
        <f>'Uses of Funds'!B114</f>
        <v>0</v>
      </c>
      <c r="D115" s="846">
        <f>'Uses of Funds'!C114</f>
        <v>0</v>
      </c>
      <c r="E115" s="847"/>
      <c r="F115" s="848"/>
    </row>
    <row r="116" spans="2:6" ht="15.75" customHeight="1" x14ac:dyDescent="0.2">
      <c r="B116" s="255">
        <f>'Uses of Funds'!B115</f>
        <v>0</v>
      </c>
      <c r="D116" s="846">
        <f>'Uses of Funds'!C115</f>
        <v>0</v>
      </c>
      <c r="E116" s="847"/>
      <c r="F116" s="848">
        <v>0</v>
      </c>
    </row>
    <row r="117" spans="2:6" ht="15.75" customHeight="1" x14ac:dyDescent="0.2">
      <c r="B117" s="257" t="s">
        <v>172</v>
      </c>
      <c r="D117" s="849">
        <f>SUM(D103:D116)</f>
        <v>0</v>
      </c>
      <c r="E117" s="845"/>
      <c r="F117" s="849">
        <f>SUM(F103:F116)</f>
        <v>0</v>
      </c>
    </row>
    <row r="118" spans="2:6" ht="15.75" customHeight="1" x14ac:dyDescent="0.2">
      <c r="B118" s="323" t="s">
        <v>173</v>
      </c>
      <c r="E118" s="845"/>
      <c r="F118" s="843"/>
    </row>
    <row r="119" spans="2:6" ht="15.75" customHeight="1" x14ac:dyDescent="0.2">
      <c r="B119" s="255" t="s">
        <v>174</v>
      </c>
      <c r="D119" s="846">
        <f>'Uses of Funds'!C118</f>
        <v>0</v>
      </c>
      <c r="E119" s="847"/>
      <c r="F119" s="848">
        <v>0</v>
      </c>
    </row>
    <row r="120" spans="2:6" ht="15.75" customHeight="1" x14ac:dyDescent="0.2">
      <c r="B120" s="255" t="s">
        <v>175</v>
      </c>
      <c r="D120" s="846">
        <f>'Uses of Funds'!C119</f>
        <v>0</v>
      </c>
      <c r="E120" s="852"/>
      <c r="F120" s="848">
        <v>0</v>
      </c>
    </row>
    <row r="121" spans="2:6" ht="15.75" customHeight="1" x14ac:dyDescent="0.2">
      <c r="B121" s="255" t="s">
        <v>176</v>
      </c>
      <c r="D121" s="846">
        <f>'Uses of Funds'!C120</f>
        <v>0</v>
      </c>
      <c r="E121" s="847"/>
      <c r="F121" s="848">
        <v>0</v>
      </c>
    </row>
    <row r="122" spans="2:6" ht="15.75" customHeight="1" x14ac:dyDescent="0.2">
      <c r="B122" s="255" t="s">
        <v>727</v>
      </c>
      <c r="D122" s="846">
        <f>'Uses of Funds'!C121</f>
        <v>0</v>
      </c>
      <c r="E122" s="847"/>
      <c r="F122" s="848">
        <v>0</v>
      </c>
    </row>
    <row r="123" spans="2:6" ht="15.75" customHeight="1" x14ac:dyDescent="0.2">
      <c r="B123" s="255" t="s">
        <v>728</v>
      </c>
      <c r="D123" s="846">
        <f>'Uses of Funds'!C122</f>
        <v>0</v>
      </c>
      <c r="E123" s="847"/>
      <c r="F123" s="848">
        <v>0</v>
      </c>
    </row>
    <row r="124" spans="2:6" ht="15.75" customHeight="1" x14ac:dyDescent="0.2">
      <c r="B124" s="255">
        <f>'Uses of Funds'!B123</f>
        <v>0</v>
      </c>
      <c r="D124" s="846">
        <f>'Uses of Funds'!C123</f>
        <v>0</v>
      </c>
      <c r="E124" s="847"/>
      <c r="F124" s="848">
        <v>0</v>
      </c>
    </row>
    <row r="125" spans="2:6" ht="15.75" customHeight="1" x14ac:dyDescent="0.2">
      <c r="B125" s="255">
        <f>'Uses of Funds'!B124</f>
        <v>0</v>
      </c>
      <c r="D125" s="846">
        <f>'Uses of Funds'!C124</f>
        <v>0</v>
      </c>
      <c r="E125" s="847"/>
      <c r="F125" s="848">
        <v>0</v>
      </c>
    </row>
    <row r="126" spans="2:6" ht="15.75" customHeight="1" x14ac:dyDescent="0.2">
      <c r="B126" s="255">
        <f>'Uses of Funds'!B125</f>
        <v>0</v>
      </c>
      <c r="D126" s="846">
        <f>'Uses of Funds'!C125</f>
        <v>0</v>
      </c>
      <c r="E126" s="847"/>
      <c r="F126" s="848">
        <v>0</v>
      </c>
    </row>
    <row r="127" spans="2:6" ht="15.75" customHeight="1" x14ac:dyDescent="0.2">
      <c r="B127" s="255">
        <f>'Uses of Funds'!B126</f>
        <v>0</v>
      </c>
      <c r="D127" s="846">
        <f>'Uses of Funds'!C126</f>
        <v>0</v>
      </c>
      <c r="E127" s="847"/>
      <c r="F127" s="848">
        <v>0</v>
      </c>
    </row>
    <row r="128" spans="2:6" ht="15.75" customHeight="1" x14ac:dyDescent="0.2">
      <c r="B128" s="257" t="s">
        <v>177</v>
      </c>
      <c r="D128" s="849">
        <f>SUM(D119:D127)</f>
        <v>0</v>
      </c>
      <c r="E128" s="845"/>
      <c r="F128" s="849">
        <f>SUM(F119:F127)</f>
        <v>0</v>
      </c>
    </row>
    <row r="129" spans="2:6" ht="15.75" customHeight="1" x14ac:dyDescent="0.2">
      <c r="B129" s="323" t="s">
        <v>178</v>
      </c>
      <c r="E129" s="845"/>
      <c r="F129" s="843"/>
    </row>
    <row r="130" spans="2:6" ht="15.75" customHeight="1" x14ac:dyDescent="0.2">
      <c r="B130" s="255" t="s">
        <v>179</v>
      </c>
      <c r="D130" s="846">
        <f>'Uses of Funds'!C129</f>
        <v>0</v>
      </c>
      <c r="E130" s="847"/>
      <c r="F130" s="848">
        <v>0</v>
      </c>
    </row>
    <row r="131" spans="2:6" ht="15.75" customHeight="1" x14ac:dyDescent="0.2">
      <c r="B131" s="255" t="s">
        <v>180</v>
      </c>
      <c r="D131" s="846">
        <f>'Uses of Funds'!C130</f>
        <v>0</v>
      </c>
      <c r="E131" s="852"/>
      <c r="F131" s="848"/>
    </row>
    <row r="132" spans="2:6" ht="15.75" customHeight="1" x14ac:dyDescent="0.2">
      <c r="B132" s="255" t="s">
        <v>547</v>
      </c>
      <c r="D132" s="846">
        <f>'Uses of Funds'!C131</f>
        <v>0</v>
      </c>
      <c r="E132" s="847"/>
      <c r="F132" s="848">
        <v>0</v>
      </c>
    </row>
    <row r="133" spans="2:6" ht="15.75" customHeight="1" x14ac:dyDescent="0.2">
      <c r="B133" s="255" t="s">
        <v>329</v>
      </c>
      <c r="D133" s="846">
        <f>'Uses of Funds'!C132</f>
        <v>0</v>
      </c>
      <c r="E133" s="852"/>
      <c r="F133" s="848">
        <v>0</v>
      </c>
    </row>
    <row r="134" spans="2:6" ht="15.75" customHeight="1" x14ac:dyDescent="0.2">
      <c r="B134" s="255">
        <f>'Uses of Funds'!B133</f>
        <v>0</v>
      </c>
      <c r="D134" s="846">
        <f>'Uses of Funds'!C133</f>
        <v>0</v>
      </c>
      <c r="E134" s="852"/>
      <c r="F134" s="848">
        <v>0</v>
      </c>
    </row>
    <row r="135" spans="2:6" ht="15.75" customHeight="1" x14ac:dyDescent="0.2">
      <c r="B135" s="255">
        <f>'Uses of Funds'!B134</f>
        <v>0</v>
      </c>
      <c r="D135" s="846">
        <f>'Uses of Funds'!C134</f>
        <v>0</v>
      </c>
      <c r="E135" s="852"/>
      <c r="F135" s="848">
        <v>0</v>
      </c>
    </row>
    <row r="136" spans="2:6" ht="15.75" customHeight="1" x14ac:dyDescent="0.2">
      <c r="B136" s="255">
        <f>'Uses of Funds'!B135</f>
        <v>0</v>
      </c>
      <c r="D136" s="846">
        <f>'Uses of Funds'!C135</f>
        <v>0</v>
      </c>
      <c r="E136" s="852"/>
      <c r="F136" s="848">
        <v>0</v>
      </c>
    </row>
    <row r="137" spans="2:6" ht="15.75" customHeight="1" x14ac:dyDescent="0.2">
      <c r="B137" s="255">
        <f>'Uses of Funds'!B136</f>
        <v>0</v>
      </c>
      <c r="D137" s="846">
        <f>'Uses of Funds'!C136</f>
        <v>0</v>
      </c>
      <c r="E137" s="852"/>
      <c r="F137" s="848">
        <v>0</v>
      </c>
    </row>
    <row r="138" spans="2:6" ht="15.75" customHeight="1" x14ac:dyDescent="0.2">
      <c r="B138" s="257" t="s">
        <v>181</v>
      </c>
      <c r="D138" s="849">
        <f>SUM(D130:D133)</f>
        <v>0</v>
      </c>
      <c r="E138" s="845"/>
      <c r="F138" s="849">
        <f>SUM(F130:F133)</f>
        <v>0</v>
      </c>
    </row>
    <row r="139" spans="2:6" ht="15.75" customHeight="1" x14ac:dyDescent="0.2">
      <c r="B139" s="323" t="s">
        <v>182</v>
      </c>
      <c r="E139" s="835"/>
      <c r="F139" s="843"/>
    </row>
    <row r="140" spans="2:6" ht="15.75" customHeight="1" x14ac:dyDescent="0.2">
      <c r="B140" s="255" t="s">
        <v>183</v>
      </c>
      <c r="D140" s="846">
        <f>'Uses of Funds'!C139</f>
        <v>0</v>
      </c>
      <c r="E140" s="863"/>
      <c r="F140" s="848">
        <v>0</v>
      </c>
    </row>
    <row r="141" spans="2:6" ht="15.75" customHeight="1" x14ac:dyDescent="0.2">
      <c r="B141" s="255" t="s">
        <v>184</v>
      </c>
      <c r="D141" s="846">
        <f>'Uses of Funds'!C140</f>
        <v>0</v>
      </c>
      <c r="E141" s="863"/>
      <c r="F141" s="848">
        <v>0</v>
      </c>
    </row>
    <row r="142" spans="2:6" ht="15.75" customHeight="1" x14ac:dyDescent="0.2">
      <c r="B142" s="255" t="s">
        <v>185</v>
      </c>
      <c r="D142" s="846">
        <f>'Uses of Funds'!C141</f>
        <v>0</v>
      </c>
      <c r="E142" s="863"/>
      <c r="F142" s="848">
        <v>0</v>
      </c>
    </row>
    <row r="143" spans="2:6" ht="15.75" customHeight="1" x14ac:dyDescent="0.2">
      <c r="B143" s="255" t="s">
        <v>330</v>
      </c>
      <c r="D143" s="846">
        <f>'Uses of Funds'!C142</f>
        <v>0</v>
      </c>
      <c r="E143" s="863"/>
      <c r="F143" s="848">
        <v>0</v>
      </c>
    </row>
    <row r="144" spans="2:6" ht="15.75" customHeight="1" x14ac:dyDescent="0.2">
      <c r="B144" s="255" t="s">
        <v>729</v>
      </c>
      <c r="D144" s="846">
        <f>'Uses of Funds'!C143</f>
        <v>0</v>
      </c>
      <c r="E144" s="863"/>
      <c r="F144" s="848">
        <v>0</v>
      </c>
    </row>
    <row r="145" spans="2:6" ht="15.75" customHeight="1" x14ac:dyDescent="0.2">
      <c r="B145" s="255">
        <f>'Uses of Funds'!B144</f>
        <v>0</v>
      </c>
      <c r="D145" s="846">
        <f>'Uses of Funds'!C144</f>
        <v>0</v>
      </c>
      <c r="E145" s="863"/>
      <c r="F145" s="848">
        <v>0</v>
      </c>
    </row>
    <row r="146" spans="2:6" ht="15.75" customHeight="1" x14ac:dyDescent="0.2">
      <c r="B146" s="255">
        <f>'Uses of Funds'!B145</f>
        <v>0</v>
      </c>
      <c r="D146" s="846">
        <f>'Uses of Funds'!C145</f>
        <v>0</v>
      </c>
      <c r="E146" s="863"/>
      <c r="F146" s="848">
        <v>0</v>
      </c>
    </row>
    <row r="147" spans="2:6" ht="15.75" customHeight="1" x14ac:dyDescent="0.2">
      <c r="B147" s="255">
        <f>'Uses of Funds'!B146</f>
        <v>0</v>
      </c>
      <c r="D147" s="846">
        <f>'Uses of Funds'!C146</f>
        <v>0</v>
      </c>
      <c r="E147" s="863"/>
      <c r="F147" s="848">
        <v>0</v>
      </c>
    </row>
    <row r="148" spans="2:6" ht="15.75" customHeight="1" x14ac:dyDescent="0.2">
      <c r="B148" s="255">
        <f>'Uses of Funds'!B147</f>
        <v>0</v>
      </c>
      <c r="D148" s="846">
        <f>'Uses of Funds'!C147</f>
        <v>0</v>
      </c>
      <c r="E148" s="863"/>
      <c r="F148" s="848">
        <v>0</v>
      </c>
    </row>
    <row r="149" spans="2:6" ht="15.75" customHeight="1" thickBot="1" x14ac:dyDescent="0.25">
      <c r="B149" s="257" t="s">
        <v>186</v>
      </c>
      <c r="D149" s="849">
        <f>SUM(D139:D148)</f>
        <v>0</v>
      </c>
      <c r="E149" s="864"/>
      <c r="F149" s="849">
        <f>SUM(F139:F148)</f>
        <v>0</v>
      </c>
    </row>
    <row r="150" spans="2:6" ht="15.75" customHeight="1" thickTop="1" thickBot="1" x14ac:dyDescent="0.25">
      <c r="B150" s="865" t="s">
        <v>952</v>
      </c>
      <c r="D150" s="307">
        <f>(D17+D25+D36+D54+D70+D87+D101+D117+D128+D138+D149)</f>
        <v>0</v>
      </c>
      <c r="E150" s="864"/>
      <c r="F150" s="866">
        <f>(F17+F25+F36+F54+F70+F87+F101+F117+F128+F138+F149)</f>
        <v>0</v>
      </c>
    </row>
    <row r="151" spans="2:6" ht="15.75" customHeight="1" thickTop="1" thickBot="1" x14ac:dyDescent="0.25">
      <c r="B151" s="867"/>
      <c r="C151" s="856"/>
      <c r="D151" s="868"/>
      <c r="E151" s="869"/>
      <c r="F151" s="870"/>
    </row>
    <row r="152" spans="2:6" x14ac:dyDescent="0.2">
      <c r="B152" s="871" t="s">
        <v>320</v>
      </c>
      <c r="C152" s="717"/>
      <c r="D152" s="872"/>
      <c r="E152" s="717"/>
      <c r="F152" s="873"/>
    </row>
    <row r="153" spans="2:6" x14ac:dyDescent="0.2">
      <c r="B153" s="261" t="s">
        <v>682</v>
      </c>
      <c r="D153" s="846">
        <f>D101</f>
        <v>0</v>
      </c>
      <c r="E153" s="861"/>
      <c r="F153" s="846">
        <f>F101</f>
        <v>0</v>
      </c>
    </row>
    <row r="154" spans="2:6" x14ac:dyDescent="0.2">
      <c r="B154" s="261" t="s">
        <v>170</v>
      </c>
      <c r="D154" s="846">
        <f>D106</f>
        <v>0</v>
      </c>
      <c r="E154" s="861"/>
      <c r="F154" s="846">
        <f>F106</f>
        <v>0</v>
      </c>
    </row>
    <row r="155" spans="2:6" x14ac:dyDescent="0.2">
      <c r="B155" s="261" t="s">
        <v>936</v>
      </c>
      <c r="D155" s="846">
        <f>D119</f>
        <v>0</v>
      </c>
      <c r="E155" s="861"/>
      <c r="F155" s="846">
        <f>F119</f>
        <v>0</v>
      </c>
    </row>
    <row r="156" spans="2:6" x14ac:dyDescent="0.2">
      <c r="B156" s="261" t="s">
        <v>683</v>
      </c>
      <c r="D156" s="846">
        <f>D149</f>
        <v>0</v>
      </c>
      <c r="E156" s="861"/>
      <c r="F156" s="846">
        <f>F149</f>
        <v>0</v>
      </c>
    </row>
    <row r="157" spans="2:6" x14ac:dyDescent="0.2">
      <c r="B157" s="874" t="s">
        <v>479</v>
      </c>
      <c r="D157" s="848">
        <v>0</v>
      </c>
      <c r="E157" s="861"/>
      <c r="F157" s="848">
        <v>0</v>
      </c>
    </row>
    <row r="158" spans="2:6" x14ac:dyDescent="0.2">
      <c r="B158" s="874" t="s">
        <v>479</v>
      </c>
      <c r="D158" s="848">
        <v>0</v>
      </c>
      <c r="E158" s="861"/>
      <c r="F158" s="848">
        <v>0</v>
      </c>
    </row>
    <row r="159" spans="2:6" x14ac:dyDescent="0.2">
      <c r="B159" s="874" t="s">
        <v>479</v>
      </c>
      <c r="D159" s="848">
        <v>0</v>
      </c>
      <c r="E159" s="861"/>
      <c r="F159" s="848">
        <v>0</v>
      </c>
    </row>
    <row r="160" spans="2:6" x14ac:dyDescent="0.2">
      <c r="B160" s="874" t="s">
        <v>479</v>
      </c>
      <c r="D160" s="848">
        <v>0</v>
      </c>
      <c r="E160" s="861"/>
      <c r="F160" s="848">
        <v>0</v>
      </c>
    </row>
    <row r="161" spans="2:6" ht="13.5" thickBot="1" x14ac:dyDescent="0.25">
      <c r="B161" s="237" t="s">
        <v>206</v>
      </c>
      <c r="D161" s="849">
        <f>SUM(D153:D160)</f>
        <v>0</v>
      </c>
      <c r="F161" s="849">
        <f>SUM(F153:F160)</f>
        <v>0</v>
      </c>
    </row>
    <row r="162" spans="2:6" ht="14.25" thickTop="1" thickBot="1" x14ac:dyDescent="0.25">
      <c r="B162" s="178" t="s">
        <v>953</v>
      </c>
      <c r="D162" s="307">
        <f>D150-D161</f>
        <v>0</v>
      </c>
      <c r="E162" s="864"/>
      <c r="F162" s="866">
        <f>F150-F161</f>
        <v>0</v>
      </c>
    </row>
    <row r="163" spans="2:6" ht="14.25" thickTop="1" thickBot="1" x14ac:dyDescent="0.25">
      <c r="B163" s="875" t="s">
        <v>907</v>
      </c>
      <c r="C163" s="856"/>
      <c r="D163" s="868"/>
      <c r="E163" s="856"/>
      <c r="F163" s="876">
        <f>IFERROR(F162/D162,0)</f>
        <v>0</v>
      </c>
    </row>
  </sheetData>
  <sheetProtection algorithmName="SHA-512" hashValue="DQRL4/KfwG3xba0LFYzQ+PCGc76v4Q9YKmIOp1XCZD1xciTtEPvAQEki4p8FZ1ZFOXhlq7m5HkBQDnYbQS/tGQ==" saltValue="2idLtmptAslzsZfI9Z6bSA==" spinCount="100000" sheet="1" objects="1" scenarios="1"/>
  <printOptions horizontalCentered="1"/>
  <pageMargins left="0.75" right="0.75" top="1" bottom="1" header="0.5" footer="0.5"/>
  <pageSetup fitToHeight="9" orientation="portrait" r:id="rId1"/>
  <headerFooter alignWithMargins="0"/>
  <rowBreaks count="4" manualBreakCount="4">
    <brk id="36" min="1" max="5" man="1"/>
    <brk id="70" min="1" max="5" man="1"/>
    <brk id="101" min="1" max="5" man="1"/>
    <brk id="138" min="1" max="5"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EFADD-E918-4781-B94B-0A37F51AEF9D}">
  <sheetPr>
    <tabColor theme="5" tint="0.79998168889431442"/>
  </sheetPr>
  <dimension ref="A1:Y43"/>
  <sheetViews>
    <sheetView showGridLines="0" showZeros="0" view="pageBreakPreview" zoomScaleNormal="100" zoomScaleSheetLayoutView="100" workbookViewId="0">
      <selection activeCell="B9" sqref="B9"/>
    </sheetView>
  </sheetViews>
  <sheetFormatPr defaultColWidth="9.140625" defaultRowHeight="12.75" x14ac:dyDescent="0.2"/>
  <cols>
    <col min="1" max="1" width="3.7109375" style="710" customWidth="1"/>
    <col min="2" max="2" width="11.140625" style="710" customWidth="1"/>
    <col min="3" max="4" width="11.7109375" style="710" customWidth="1"/>
    <col min="5" max="5" width="13.85546875" style="710" customWidth="1"/>
    <col min="6" max="6" width="12.5703125" style="710" customWidth="1"/>
    <col min="7" max="7" width="33.28515625" style="710" customWidth="1"/>
    <col min="8" max="9" width="16.7109375" style="710" customWidth="1"/>
    <col min="10" max="15" width="15.140625" style="710" customWidth="1"/>
    <col min="16" max="19" width="16.7109375" style="710" customWidth="1"/>
    <col min="20" max="20" width="15.140625" style="710" customWidth="1"/>
    <col min="21" max="25" width="12.7109375" style="710" customWidth="1"/>
    <col min="26" max="28" width="9.140625" style="85" customWidth="1"/>
    <col min="29" max="16384" width="9.140625" style="85"/>
  </cols>
  <sheetData>
    <row r="1" spans="1:25" x14ac:dyDescent="0.2">
      <c r="A1" s="85" t="s">
        <v>974</v>
      </c>
    </row>
    <row r="2" spans="1:25" x14ac:dyDescent="0.2">
      <c r="G2" s="712" t="s">
        <v>987</v>
      </c>
    </row>
    <row r="3" spans="1:25" x14ac:dyDescent="0.2">
      <c r="G3" s="710" t="s">
        <v>263</v>
      </c>
      <c r="H3" s="710">
        <f>'Proj Info'!F6</f>
        <v>0</v>
      </c>
    </row>
    <row r="4" spans="1:25" x14ac:dyDescent="0.2">
      <c r="C4" s="722" t="s">
        <v>962</v>
      </c>
      <c r="D4" s="722" t="s">
        <v>1299</v>
      </c>
      <c r="E4" s="722" t="s">
        <v>1302</v>
      </c>
      <c r="F4" s="722" t="s">
        <v>1294</v>
      </c>
      <c r="H4" s="722" t="s">
        <v>956</v>
      </c>
      <c r="I4" s="722" t="s">
        <v>957</v>
      </c>
      <c r="J4" s="722" t="s">
        <v>1178</v>
      </c>
      <c r="K4" s="722"/>
      <c r="L4" s="722"/>
      <c r="M4" s="722" t="s">
        <v>1267</v>
      </c>
      <c r="N4" s="722" t="s">
        <v>964</v>
      </c>
      <c r="O4" s="722" t="s">
        <v>963</v>
      </c>
      <c r="P4" s="722" t="s">
        <v>964</v>
      </c>
      <c r="Q4" s="722"/>
      <c r="R4" s="722" t="s">
        <v>1178</v>
      </c>
      <c r="S4" s="722" t="s">
        <v>1178</v>
      </c>
      <c r="T4" s="722"/>
    </row>
    <row r="5" spans="1:25" x14ac:dyDescent="0.2">
      <c r="B5" s="722" t="s">
        <v>955</v>
      </c>
      <c r="C5" s="722" t="s">
        <v>961</v>
      </c>
      <c r="D5" s="722" t="s">
        <v>1300</v>
      </c>
      <c r="E5" s="722" t="s">
        <v>1303</v>
      </c>
      <c r="F5" s="722" t="s">
        <v>1295</v>
      </c>
      <c r="H5" s="722" t="s">
        <v>931</v>
      </c>
      <c r="I5" s="722" t="s">
        <v>958</v>
      </c>
      <c r="J5" s="722" t="s">
        <v>692</v>
      </c>
      <c r="K5" s="722" t="s">
        <v>959</v>
      </c>
      <c r="L5" s="722" t="s">
        <v>967</v>
      </c>
      <c r="M5" s="722" t="s">
        <v>959</v>
      </c>
      <c r="N5" s="722" t="s">
        <v>965</v>
      </c>
      <c r="O5" s="722" t="s">
        <v>1187</v>
      </c>
      <c r="P5" s="722" t="s">
        <v>965</v>
      </c>
      <c r="Q5" s="722" t="s">
        <v>967</v>
      </c>
      <c r="R5" s="722" t="s">
        <v>692</v>
      </c>
      <c r="S5" s="722" t="s">
        <v>692</v>
      </c>
      <c r="T5" s="722" t="s">
        <v>1269</v>
      </c>
      <c r="U5" s="722"/>
      <c r="V5" s="722"/>
      <c r="W5" s="722"/>
      <c r="X5" s="722"/>
      <c r="Y5" s="722"/>
    </row>
    <row r="6" spans="1:25" x14ac:dyDescent="0.2">
      <c r="B6" s="877" t="s">
        <v>943</v>
      </c>
      <c r="C6" s="877" t="s">
        <v>703</v>
      </c>
      <c r="D6" s="877" t="s">
        <v>1301</v>
      </c>
      <c r="E6" s="877" t="s">
        <v>1274</v>
      </c>
      <c r="F6" s="877" t="s">
        <v>1296</v>
      </c>
      <c r="G6" s="877" t="s">
        <v>286</v>
      </c>
      <c r="H6" s="877" t="s">
        <v>972</v>
      </c>
      <c r="I6" s="877" t="s">
        <v>1268</v>
      </c>
      <c r="J6" s="877" t="s">
        <v>973</v>
      </c>
      <c r="K6" s="877" t="s">
        <v>932</v>
      </c>
      <c r="L6" s="877" t="s">
        <v>692</v>
      </c>
      <c r="M6" s="877" t="s">
        <v>907</v>
      </c>
      <c r="N6" s="877" t="s">
        <v>1186</v>
      </c>
      <c r="O6" s="877" t="s">
        <v>1186</v>
      </c>
      <c r="P6" s="877" t="s">
        <v>966</v>
      </c>
      <c r="Q6" s="877" t="s">
        <v>692</v>
      </c>
      <c r="R6" s="877" t="s">
        <v>973</v>
      </c>
      <c r="S6" s="877" t="s">
        <v>972</v>
      </c>
      <c r="T6" s="877" t="s">
        <v>1270</v>
      </c>
      <c r="U6" s="722"/>
      <c r="V6" s="722"/>
      <c r="W6" s="722"/>
      <c r="X6" s="722"/>
      <c r="Y6" s="722"/>
    </row>
    <row r="7" spans="1:25" ht="13.5" thickBot="1" x14ac:dyDescent="0.25">
      <c r="B7" s="1156" t="s">
        <v>1188</v>
      </c>
      <c r="C7" s="1156"/>
      <c r="D7" s="1156"/>
      <c r="E7" s="1156"/>
      <c r="F7" s="1156"/>
      <c r="G7" s="1156"/>
      <c r="H7" s="722"/>
      <c r="I7" s="722"/>
      <c r="J7" s="722"/>
      <c r="K7" s="722"/>
      <c r="L7" s="722"/>
      <c r="M7" s="722"/>
      <c r="N7" s="722"/>
      <c r="O7" s="722"/>
      <c r="P7" s="722"/>
      <c r="Q7" s="722"/>
      <c r="R7" s="722"/>
      <c r="S7" s="722"/>
      <c r="T7" s="722"/>
      <c r="U7" s="714" t="s">
        <v>1179</v>
      </c>
      <c r="V7" s="722"/>
      <c r="W7" s="722"/>
      <c r="X7" s="722"/>
      <c r="Y7" s="722"/>
    </row>
    <row r="8" spans="1:25" x14ac:dyDescent="0.2">
      <c r="B8" s="1157"/>
      <c r="C8" s="1157"/>
      <c r="D8" s="1157"/>
      <c r="E8" s="1157"/>
      <c r="F8" s="1157"/>
      <c r="G8" s="1157"/>
      <c r="H8" s="878">
        <f>'HC Calc'!K36</f>
        <v>0</v>
      </c>
      <c r="I8" s="722"/>
      <c r="J8" s="879"/>
      <c r="K8" s="722"/>
      <c r="L8" s="879"/>
      <c r="M8" s="722"/>
      <c r="N8" s="878">
        <f>SUM(N9:N37)</f>
        <v>0</v>
      </c>
      <c r="O8" s="880">
        <f>SUM(O9:O37)</f>
        <v>0</v>
      </c>
      <c r="P8" s="881">
        <f>'HC Calc'!I46</f>
        <v>0</v>
      </c>
      <c r="Q8" s="879"/>
      <c r="R8" s="879"/>
      <c r="S8" s="878">
        <f>SUM(S9:S37)</f>
        <v>0</v>
      </c>
      <c r="T8" s="722"/>
      <c r="U8" s="713" t="str">
        <f>IF(S8&lt;=H8,"Yes","WARNING)")</f>
        <v>Yes</v>
      </c>
      <c r="V8" s="722" t="str">
        <f>IF(U8="Yes","Good to go!", "Warning")</f>
        <v>Good to go!</v>
      </c>
      <c r="W8" s="722"/>
      <c r="X8" s="722"/>
      <c r="Y8" s="722"/>
    </row>
    <row r="9" spans="1:25" x14ac:dyDescent="0.2">
      <c r="B9" s="882"/>
      <c r="C9" s="883"/>
      <c r="D9" s="883"/>
      <c r="E9" s="884"/>
      <c r="F9" s="885"/>
      <c r="G9" s="886"/>
      <c r="H9" s="887"/>
      <c r="I9" s="888"/>
      <c r="J9" s="889">
        <f>H9*I9</f>
        <v>0</v>
      </c>
      <c r="K9" s="890"/>
      <c r="L9" s="889">
        <f>J9*K9</f>
        <v>0</v>
      </c>
      <c r="M9" s="890"/>
      <c r="N9" s="889">
        <f t="shared" ref="N9:N37" si="0">L9*M9</f>
        <v>0</v>
      </c>
      <c r="O9" s="891" t="str">
        <f>IFERROR(N9/N$8,"-")</f>
        <v>-</v>
      </c>
      <c r="P9" s="889">
        <f>ROUNDDOWN(IFERROR(P$8*O9,0),0)</f>
        <v>0</v>
      </c>
      <c r="Q9" s="889">
        <f t="shared" ref="Q9:Q37" si="1">IFERROR(P9/M9,0)</f>
        <v>0</v>
      </c>
      <c r="R9" s="889">
        <f t="shared" ref="R9:R37" si="2">IFERROR(Q9/K9,0)</f>
        <v>0</v>
      </c>
      <c r="S9" s="889">
        <f t="shared" ref="S9:S37" si="3">IFERROR(R9/I9,0)</f>
        <v>0</v>
      </c>
      <c r="T9" s="891">
        <f>IFERROR(IF(1+((R9-H9)/S9)&lt;=1,0,1+((R9-H9)/S9)),0)</f>
        <v>0</v>
      </c>
      <c r="U9" s="734"/>
      <c r="V9" s="734"/>
      <c r="W9" s="734"/>
      <c r="X9" s="734"/>
      <c r="Y9" s="734"/>
    </row>
    <row r="10" spans="1:25" x14ac:dyDescent="0.2">
      <c r="B10" s="882"/>
      <c r="C10" s="883"/>
      <c r="D10" s="883"/>
      <c r="E10" s="884"/>
      <c r="F10" s="885"/>
      <c r="G10" s="886"/>
      <c r="H10" s="887"/>
      <c r="I10" s="888"/>
      <c r="J10" s="889">
        <f t="shared" ref="J10:J37" si="4">H10*I10</f>
        <v>0</v>
      </c>
      <c r="K10" s="890"/>
      <c r="L10" s="889">
        <f t="shared" ref="L10:L37" si="5">J10*K10</f>
        <v>0</v>
      </c>
      <c r="M10" s="890"/>
      <c r="N10" s="889">
        <f t="shared" si="0"/>
        <v>0</v>
      </c>
      <c r="O10" s="891" t="str">
        <f t="shared" ref="O10:O37" si="6">IFERROR(N10/N$8,"-")</f>
        <v>-</v>
      </c>
      <c r="P10" s="889">
        <f t="shared" ref="P10:P37" si="7">ROUNDDOWN(IFERROR(P$8*O10,0),0)</f>
        <v>0</v>
      </c>
      <c r="Q10" s="889">
        <f t="shared" si="1"/>
        <v>0</v>
      </c>
      <c r="R10" s="889">
        <f t="shared" si="2"/>
        <v>0</v>
      </c>
      <c r="S10" s="889">
        <f t="shared" si="3"/>
        <v>0</v>
      </c>
      <c r="T10" s="891">
        <f t="shared" ref="T10:T37" si="8">IFERROR(IF(1+((R10-H10)/S10)&lt;=1,0,1+((R10-H10)/S10)),0)</f>
        <v>0</v>
      </c>
      <c r="U10" s="734"/>
      <c r="V10" s="734"/>
      <c r="W10" s="734"/>
      <c r="X10" s="734"/>
      <c r="Y10" s="734"/>
    </row>
    <row r="11" spans="1:25" x14ac:dyDescent="0.2">
      <c r="B11" s="882"/>
      <c r="C11" s="883"/>
      <c r="D11" s="883"/>
      <c r="E11" s="884"/>
      <c r="F11" s="885"/>
      <c r="G11" s="886"/>
      <c r="H11" s="887"/>
      <c r="I11" s="888"/>
      <c r="J11" s="889">
        <f t="shared" si="4"/>
        <v>0</v>
      </c>
      <c r="K11" s="890"/>
      <c r="L11" s="889">
        <f t="shared" si="5"/>
        <v>0</v>
      </c>
      <c r="M11" s="890"/>
      <c r="N11" s="889">
        <f t="shared" si="0"/>
        <v>0</v>
      </c>
      <c r="O11" s="891" t="str">
        <f t="shared" si="6"/>
        <v>-</v>
      </c>
      <c r="P11" s="889">
        <f t="shared" si="7"/>
        <v>0</v>
      </c>
      <c r="Q11" s="889">
        <f t="shared" si="1"/>
        <v>0</v>
      </c>
      <c r="R11" s="889">
        <f t="shared" si="2"/>
        <v>0</v>
      </c>
      <c r="S11" s="889">
        <f t="shared" si="3"/>
        <v>0</v>
      </c>
      <c r="T11" s="891">
        <f t="shared" si="8"/>
        <v>0</v>
      </c>
      <c r="U11" s="734"/>
      <c r="V11" s="734"/>
      <c r="W11" s="734"/>
      <c r="X11" s="734"/>
      <c r="Y11" s="734"/>
    </row>
    <row r="12" spans="1:25" x14ac:dyDescent="0.2">
      <c r="B12" s="882"/>
      <c r="C12" s="883"/>
      <c r="D12" s="883"/>
      <c r="E12" s="884"/>
      <c r="F12" s="885"/>
      <c r="G12" s="886"/>
      <c r="H12" s="887"/>
      <c r="I12" s="888"/>
      <c r="J12" s="889">
        <f t="shared" si="4"/>
        <v>0</v>
      </c>
      <c r="K12" s="890"/>
      <c r="L12" s="889">
        <f t="shared" si="5"/>
        <v>0</v>
      </c>
      <c r="M12" s="890"/>
      <c r="N12" s="889">
        <f t="shared" si="0"/>
        <v>0</v>
      </c>
      <c r="O12" s="891" t="str">
        <f t="shared" si="6"/>
        <v>-</v>
      </c>
      <c r="P12" s="889">
        <f t="shared" si="7"/>
        <v>0</v>
      </c>
      <c r="Q12" s="889">
        <f t="shared" si="1"/>
        <v>0</v>
      </c>
      <c r="R12" s="889">
        <f t="shared" si="2"/>
        <v>0</v>
      </c>
      <c r="S12" s="889">
        <f t="shared" si="3"/>
        <v>0</v>
      </c>
      <c r="T12" s="891">
        <f t="shared" si="8"/>
        <v>0</v>
      </c>
      <c r="U12" s="734"/>
      <c r="V12" s="734"/>
      <c r="W12" s="734"/>
      <c r="X12" s="734"/>
      <c r="Y12" s="734"/>
    </row>
    <row r="13" spans="1:25" x14ac:dyDescent="0.2">
      <c r="B13" s="882"/>
      <c r="C13" s="883"/>
      <c r="D13" s="883"/>
      <c r="E13" s="884"/>
      <c r="F13" s="885"/>
      <c r="G13" s="886"/>
      <c r="H13" s="887"/>
      <c r="I13" s="888"/>
      <c r="J13" s="889">
        <f t="shared" si="4"/>
        <v>0</v>
      </c>
      <c r="K13" s="890"/>
      <c r="L13" s="889">
        <f t="shared" si="5"/>
        <v>0</v>
      </c>
      <c r="M13" s="890"/>
      <c r="N13" s="889">
        <f t="shared" si="0"/>
        <v>0</v>
      </c>
      <c r="O13" s="891" t="str">
        <f t="shared" si="6"/>
        <v>-</v>
      </c>
      <c r="P13" s="889">
        <f t="shared" si="7"/>
        <v>0</v>
      </c>
      <c r="Q13" s="889">
        <f t="shared" si="1"/>
        <v>0</v>
      </c>
      <c r="R13" s="889">
        <f t="shared" si="2"/>
        <v>0</v>
      </c>
      <c r="S13" s="889">
        <f t="shared" si="3"/>
        <v>0</v>
      </c>
      <c r="T13" s="891">
        <f t="shared" si="8"/>
        <v>0</v>
      </c>
      <c r="U13" s="734"/>
      <c r="V13" s="734"/>
      <c r="W13" s="734"/>
      <c r="X13" s="734"/>
      <c r="Y13" s="734"/>
    </row>
    <row r="14" spans="1:25" x14ac:dyDescent="0.2">
      <c r="B14" s="882"/>
      <c r="C14" s="883"/>
      <c r="D14" s="883"/>
      <c r="E14" s="884"/>
      <c r="F14" s="885"/>
      <c r="G14" s="886"/>
      <c r="H14" s="887"/>
      <c r="I14" s="888"/>
      <c r="J14" s="889">
        <f t="shared" si="4"/>
        <v>0</v>
      </c>
      <c r="K14" s="890"/>
      <c r="L14" s="889">
        <f t="shared" si="5"/>
        <v>0</v>
      </c>
      <c r="M14" s="890"/>
      <c r="N14" s="889">
        <f t="shared" si="0"/>
        <v>0</v>
      </c>
      <c r="O14" s="891" t="str">
        <f t="shared" si="6"/>
        <v>-</v>
      </c>
      <c r="P14" s="889">
        <f t="shared" si="7"/>
        <v>0</v>
      </c>
      <c r="Q14" s="889">
        <f t="shared" si="1"/>
        <v>0</v>
      </c>
      <c r="R14" s="889">
        <f t="shared" si="2"/>
        <v>0</v>
      </c>
      <c r="S14" s="889">
        <f t="shared" si="3"/>
        <v>0</v>
      </c>
      <c r="T14" s="891">
        <f t="shared" si="8"/>
        <v>0</v>
      </c>
      <c r="U14" s="734"/>
      <c r="V14" s="734"/>
      <c r="W14" s="734"/>
      <c r="X14" s="734"/>
      <c r="Y14" s="734"/>
    </row>
    <row r="15" spans="1:25" x14ac:dyDescent="0.2">
      <c r="B15" s="882"/>
      <c r="C15" s="883"/>
      <c r="D15" s="883"/>
      <c r="E15" s="884"/>
      <c r="F15" s="885"/>
      <c r="G15" s="886"/>
      <c r="H15" s="887"/>
      <c r="I15" s="888"/>
      <c r="J15" s="889">
        <f t="shared" si="4"/>
        <v>0</v>
      </c>
      <c r="K15" s="890"/>
      <c r="L15" s="889">
        <f t="shared" si="5"/>
        <v>0</v>
      </c>
      <c r="M15" s="890"/>
      <c r="N15" s="889">
        <f t="shared" si="0"/>
        <v>0</v>
      </c>
      <c r="O15" s="891" t="str">
        <f t="shared" si="6"/>
        <v>-</v>
      </c>
      <c r="P15" s="889">
        <f t="shared" si="7"/>
        <v>0</v>
      </c>
      <c r="Q15" s="889">
        <f t="shared" si="1"/>
        <v>0</v>
      </c>
      <c r="R15" s="889">
        <f t="shared" si="2"/>
        <v>0</v>
      </c>
      <c r="S15" s="889">
        <f t="shared" si="3"/>
        <v>0</v>
      </c>
      <c r="T15" s="891">
        <f t="shared" si="8"/>
        <v>0</v>
      </c>
      <c r="U15" s="734"/>
      <c r="V15" s="734"/>
      <c r="W15" s="734"/>
      <c r="X15" s="734"/>
      <c r="Y15" s="734"/>
    </row>
    <row r="16" spans="1:25" x14ac:dyDescent="0.2">
      <c r="B16" s="882"/>
      <c r="C16" s="883"/>
      <c r="D16" s="883"/>
      <c r="E16" s="884"/>
      <c r="F16" s="885"/>
      <c r="G16" s="886"/>
      <c r="H16" s="887"/>
      <c r="I16" s="888"/>
      <c r="J16" s="889">
        <f t="shared" si="4"/>
        <v>0</v>
      </c>
      <c r="K16" s="890"/>
      <c r="L16" s="889">
        <f t="shared" si="5"/>
        <v>0</v>
      </c>
      <c r="M16" s="890"/>
      <c r="N16" s="889">
        <f t="shared" si="0"/>
        <v>0</v>
      </c>
      <c r="O16" s="891" t="str">
        <f t="shared" si="6"/>
        <v>-</v>
      </c>
      <c r="P16" s="889">
        <f t="shared" si="7"/>
        <v>0</v>
      </c>
      <c r="Q16" s="889">
        <f t="shared" si="1"/>
        <v>0</v>
      </c>
      <c r="R16" s="889">
        <f t="shared" si="2"/>
        <v>0</v>
      </c>
      <c r="S16" s="889">
        <f t="shared" si="3"/>
        <v>0</v>
      </c>
      <c r="T16" s="891">
        <f t="shared" si="8"/>
        <v>0</v>
      </c>
      <c r="U16" s="734"/>
      <c r="V16" s="734"/>
      <c r="W16" s="734"/>
      <c r="X16" s="734"/>
      <c r="Y16" s="734"/>
    </row>
    <row r="17" spans="2:25" x14ac:dyDescent="0.2">
      <c r="B17" s="882"/>
      <c r="C17" s="883"/>
      <c r="D17" s="883"/>
      <c r="E17" s="884"/>
      <c r="F17" s="885"/>
      <c r="G17" s="886"/>
      <c r="H17" s="887"/>
      <c r="I17" s="888"/>
      <c r="J17" s="889">
        <f t="shared" si="4"/>
        <v>0</v>
      </c>
      <c r="K17" s="890"/>
      <c r="L17" s="889">
        <f t="shared" si="5"/>
        <v>0</v>
      </c>
      <c r="M17" s="890"/>
      <c r="N17" s="889">
        <f t="shared" si="0"/>
        <v>0</v>
      </c>
      <c r="O17" s="891" t="str">
        <f t="shared" si="6"/>
        <v>-</v>
      </c>
      <c r="P17" s="889">
        <f t="shared" si="7"/>
        <v>0</v>
      </c>
      <c r="Q17" s="889">
        <f t="shared" si="1"/>
        <v>0</v>
      </c>
      <c r="R17" s="889">
        <f t="shared" si="2"/>
        <v>0</v>
      </c>
      <c r="S17" s="889">
        <f t="shared" si="3"/>
        <v>0</v>
      </c>
      <c r="T17" s="891">
        <f t="shared" si="8"/>
        <v>0</v>
      </c>
      <c r="U17" s="734"/>
      <c r="V17" s="734"/>
      <c r="W17" s="734"/>
      <c r="X17" s="734"/>
      <c r="Y17" s="734"/>
    </row>
    <row r="18" spans="2:25" x14ac:dyDescent="0.2">
      <c r="B18" s="882"/>
      <c r="C18" s="883"/>
      <c r="D18" s="883"/>
      <c r="E18" s="884"/>
      <c r="F18" s="885"/>
      <c r="G18" s="886"/>
      <c r="H18" s="887"/>
      <c r="I18" s="888"/>
      <c r="J18" s="889">
        <f t="shared" si="4"/>
        <v>0</v>
      </c>
      <c r="K18" s="890"/>
      <c r="L18" s="889">
        <f t="shared" si="5"/>
        <v>0</v>
      </c>
      <c r="M18" s="890"/>
      <c r="N18" s="889">
        <f t="shared" si="0"/>
        <v>0</v>
      </c>
      <c r="O18" s="891" t="str">
        <f t="shared" si="6"/>
        <v>-</v>
      </c>
      <c r="P18" s="889">
        <f t="shared" si="7"/>
        <v>0</v>
      </c>
      <c r="Q18" s="889">
        <f t="shared" si="1"/>
        <v>0</v>
      </c>
      <c r="R18" s="889">
        <f t="shared" si="2"/>
        <v>0</v>
      </c>
      <c r="S18" s="889">
        <f t="shared" si="3"/>
        <v>0</v>
      </c>
      <c r="T18" s="891">
        <f t="shared" si="8"/>
        <v>0</v>
      </c>
      <c r="U18" s="734"/>
      <c r="V18" s="734"/>
      <c r="W18" s="734"/>
      <c r="X18" s="734"/>
      <c r="Y18" s="734"/>
    </row>
    <row r="19" spans="2:25" x14ac:dyDescent="0.2">
      <c r="B19" s="882"/>
      <c r="C19" s="883"/>
      <c r="D19" s="883"/>
      <c r="E19" s="884"/>
      <c r="F19" s="885"/>
      <c r="G19" s="886"/>
      <c r="H19" s="887"/>
      <c r="I19" s="888"/>
      <c r="J19" s="889">
        <f t="shared" si="4"/>
        <v>0</v>
      </c>
      <c r="K19" s="890"/>
      <c r="L19" s="889">
        <f t="shared" si="5"/>
        <v>0</v>
      </c>
      <c r="M19" s="890"/>
      <c r="N19" s="889">
        <f t="shared" si="0"/>
        <v>0</v>
      </c>
      <c r="O19" s="891" t="str">
        <f t="shared" si="6"/>
        <v>-</v>
      </c>
      <c r="P19" s="889">
        <f t="shared" si="7"/>
        <v>0</v>
      </c>
      <c r="Q19" s="889">
        <f t="shared" si="1"/>
        <v>0</v>
      </c>
      <c r="R19" s="889">
        <f t="shared" si="2"/>
        <v>0</v>
      </c>
      <c r="S19" s="889">
        <f t="shared" si="3"/>
        <v>0</v>
      </c>
      <c r="T19" s="891">
        <f t="shared" si="8"/>
        <v>0</v>
      </c>
      <c r="U19" s="734"/>
      <c r="V19" s="734"/>
      <c r="W19" s="734"/>
      <c r="X19" s="734"/>
      <c r="Y19" s="734"/>
    </row>
    <row r="20" spans="2:25" x14ac:dyDescent="0.2">
      <c r="B20" s="882"/>
      <c r="C20" s="883"/>
      <c r="D20" s="883"/>
      <c r="E20" s="884"/>
      <c r="F20" s="885"/>
      <c r="G20" s="886"/>
      <c r="H20" s="887"/>
      <c r="I20" s="888"/>
      <c r="J20" s="889">
        <f t="shared" si="4"/>
        <v>0</v>
      </c>
      <c r="K20" s="890"/>
      <c r="L20" s="889">
        <f t="shared" si="5"/>
        <v>0</v>
      </c>
      <c r="M20" s="890"/>
      <c r="N20" s="889">
        <f t="shared" si="0"/>
        <v>0</v>
      </c>
      <c r="O20" s="891" t="str">
        <f t="shared" si="6"/>
        <v>-</v>
      </c>
      <c r="P20" s="889">
        <f t="shared" si="7"/>
        <v>0</v>
      </c>
      <c r="Q20" s="889">
        <f t="shared" si="1"/>
        <v>0</v>
      </c>
      <c r="R20" s="889">
        <f t="shared" si="2"/>
        <v>0</v>
      </c>
      <c r="S20" s="889">
        <f t="shared" si="3"/>
        <v>0</v>
      </c>
      <c r="T20" s="891">
        <f t="shared" si="8"/>
        <v>0</v>
      </c>
      <c r="U20" s="734"/>
      <c r="V20" s="734"/>
      <c r="W20" s="734"/>
      <c r="X20" s="734"/>
      <c r="Y20" s="734"/>
    </row>
    <row r="21" spans="2:25" x14ac:dyDescent="0.2">
      <c r="B21" s="882"/>
      <c r="C21" s="883"/>
      <c r="D21" s="883"/>
      <c r="E21" s="884"/>
      <c r="F21" s="885"/>
      <c r="G21" s="886"/>
      <c r="H21" s="887"/>
      <c r="I21" s="888"/>
      <c r="J21" s="889">
        <f t="shared" si="4"/>
        <v>0</v>
      </c>
      <c r="K21" s="890"/>
      <c r="L21" s="889">
        <f t="shared" si="5"/>
        <v>0</v>
      </c>
      <c r="M21" s="890"/>
      <c r="N21" s="889">
        <f t="shared" si="0"/>
        <v>0</v>
      </c>
      <c r="O21" s="891" t="str">
        <f t="shared" si="6"/>
        <v>-</v>
      </c>
      <c r="P21" s="889">
        <f t="shared" si="7"/>
        <v>0</v>
      </c>
      <c r="Q21" s="889">
        <f t="shared" si="1"/>
        <v>0</v>
      </c>
      <c r="R21" s="889">
        <f t="shared" si="2"/>
        <v>0</v>
      </c>
      <c r="S21" s="889">
        <f t="shared" si="3"/>
        <v>0</v>
      </c>
      <c r="T21" s="891">
        <f t="shared" si="8"/>
        <v>0</v>
      </c>
      <c r="U21" s="734"/>
      <c r="V21" s="734"/>
      <c r="W21" s="734"/>
      <c r="X21" s="734"/>
      <c r="Y21" s="734"/>
    </row>
    <row r="22" spans="2:25" x14ac:dyDescent="0.2">
      <c r="B22" s="882"/>
      <c r="C22" s="883"/>
      <c r="D22" s="883"/>
      <c r="E22" s="884"/>
      <c r="F22" s="885"/>
      <c r="G22" s="886"/>
      <c r="H22" s="887"/>
      <c r="I22" s="888"/>
      <c r="J22" s="889">
        <f t="shared" si="4"/>
        <v>0</v>
      </c>
      <c r="K22" s="890"/>
      <c r="L22" s="889">
        <f t="shared" si="5"/>
        <v>0</v>
      </c>
      <c r="M22" s="890"/>
      <c r="N22" s="889">
        <f t="shared" si="0"/>
        <v>0</v>
      </c>
      <c r="O22" s="891" t="str">
        <f t="shared" si="6"/>
        <v>-</v>
      </c>
      <c r="P22" s="889">
        <f t="shared" si="7"/>
        <v>0</v>
      </c>
      <c r="Q22" s="889">
        <f t="shared" si="1"/>
        <v>0</v>
      </c>
      <c r="R22" s="889">
        <f t="shared" si="2"/>
        <v>0</v>
      </c>
      <c r="S22" s="889">
        <f t="shared" si="3"/>
        <v>0</v>
      </c>
      <c r="T22" s="891">
        <f t="shared" si="8"/>
        <v>0</v>
      </c>
      <c r="U22" s="734"/>
      <c r="V22" s="734"/>
      <c r="W22" s="734"/>
      <c r="X22" s="734"/>
      <c r="Y22" s="734"/>
    </row>
    <row r="23" spans="2:25" x14ac:dyDescent="0.2">
      <c r="B23" s="882"/>
      <c r="C23" s="883"/>
      <c r="D23" s="883"/>
      <c r="E23" s="884"/>
      <c r="F23" s="885"/>
      <c r="G23" s="886"/>
      <c r="H23" s="887"/>
      <c r="I23" s="888"/>
      <c r="J23" s="889">
        <f t="shared" si="4"/>
        <v>0</v>
      </c>
      <c r="K23" s="890"/>
      <c r="L23" s="889">
        <f t="shared" si="5"/>
        <v>0</v>
      </c>
      <c r="M23" s="890"/>
      <c r="N23" s="889">
        <f t="shared" si="0"/>
        <v>0</v>
      </c>
      <c r="O23" s="891" t="str">
        <f t="shared" si="6"/>
        <v>-</v>
      </c>
      <c r="P23" s="889">
        <f t="shared" si="7"/>
        <v>0</v>
      </c>
      <c r="Q23" s="889">
        <f t="shared" si="1"/>
        <v>0</v>
      </c>
      <c r="R23" s="889">
        <f t="shared" si="2"/>
        <v>0</v>
      </c>
      <c r="S23" s="889">
        <f t="shared" si="3"/>
        <v>0</v>
      </c>
      <c r="T23" s="891">
        <f t="shared" si="8"/>
        <v>0</v>
      </c>
      <c r="U23" s="734"/>
      <c r="V23" s="734"/>
      <c r="W23" s="734"/>
      <c r="X23" s="734"/>
      <c r="Y23" s="734"/>
    </row>
    <row r="24" spans="2:25" x14ac:dyDescent="0.2">
      <c r="B24" s="882"/>
      <c r="C24" s="883"/>
      <c r="D24" s="883"/>
      <c r="E24" s="884"/>
      <c r="F24" s="885"/>
      <c r="G24" s="886"/>
      <c r="H24" s="887"/>
      <c r="I24" s="888"/>
      <c r="J24" s="889">
        <f t="shared" si="4"/>
        <v>0</v>
      </c>
      <c r="K24" s="890"/>
      <c r="L24" s="889">
        <f t="shared" si="5"/>
        <v>0</v>
      </c>
      <c r="M24" s="890"/>
      <c r="N24" s="889">
        <f t="shared" si="0"/>
        <v>0</v>
      </c>
      <c r="O24" s="891" t="str">
        <f t="shared" si="6"/>
        <v>-</v>
      </c>
      <c r="P24" s="889">
        <f t="shared" si="7"/>
        <v>0</v>
      </c>
      <c r="Q24" s="889">
        <f t="shared" si="1"/>
        <v>0</v>
      </c>
      <c r="R24" s="889">
        <f t="shared" si="2"/>
        <v>0</v>
      </c>
      <c r="S24" s="889">
        <f t="shared" si="3"/>
        <v>0</v>
      </c>
      <c r="T24" s="891">
        <f t="shared" si="8"/>
        <v>0</v>
      </c>
      <c r="U24" s="734"/>
      <c r="V24" s="734"/>
      <c r="W24" s="734"/>
      <c r="X24" s="734"/>
      <c r="Y24" s="734"/>
    </row>
    <row r="25" spans="2:25" x14ac:dyDescent="0.2">
      <c r="B25" s="882"/>
      <c r="C25" s="883"/>
      <c r="D25" s="883"/>
      <c r="E25" s="884"/>
      <c r="F25" s="885"/>
      <c r="G25" s="886"/>
      <c r="H25" s="887"/>
      <c r="I25" s="888"/>
      <c r="J25" s="889">
        <f t="shared" si="4"/>
        <v>0</v>
      </c>
      <c r="K25" s="890"/>
      <c r="L25" s="889">
        <f t="shared" si="5"/>
        <v>0</v>
      </c>
      <c r="M25" s="890"/>
      <c r="N25" s="889">
        <f t="shared" si="0"/>
        <v>0</v>
      </c>
      <c r="O25" s="891" t="str">
        <f t="shared" si="6"/>
        <v>-</v>
      </c>
      <c r="P25" s="889">
        <f t="shared" si="7"/>
        <v>0</v>
      </c>
      <c r="Q25" s="889">
        <f t="shared" si="1"/>
        <v>0</v>
      </c>
      <c r="R25" s="889">
        <f t="shared" si="2"/>
        <v>0</v>
      </c>
      <c r="S25" s="889">
        <f t="shared" si="3"/>
        <v>0</v>
      </c>
      <c r="T25" s="891">
        <f t="shared" si="8"/>
        <v>0</v>
      </c>
      <c r="U25" s="734"/>
      <c r="V25" s="734"/>
      <c r="W25" s="734"/>
      <c r="X25" s="734"/>
      <c r="Y25" s="734"/>
    </row>
    <row r="26" spans="2:25" x14ac:dyDescent="0.2">
      <c r="B26" s="882"/>
      <c r="C26" s="883"/>
      <c r="D26" s="883"/>
      <c r="E26" s="884"/>
      <c r="F26" s="885"/>
      <c r="G26" s="886"/>
      <c r="H26" s="887"/>
      <c r="I26" s="888"/>
      <c r="J26" s="889">
        <f t="shared" si="4"/>
        <v>0</v>
      </c>
      <c r="K26" s="890"/>
      <c r="L26" s="889">
        <f t="shared" si="5"/>
        <v>0</v>
      </c>
      <c r="M26" s="890"/>
      <c r="N26" s="889">
        <f t="shared" si="0"/>
        <v>0</v>
      </c>
      <c r="O26" s="891" t="str">
        <f t="shared" si="6"/>
        <v>-</v>
      </c>
      <c r="P26" s="889">
        <f t="shared" si="7"/>
        <v>0</v>
      </c>
      <c r="Q26" s="889">
        <f t="shared" si="1"/>
        <v>0</v>
      </c>
      <c r="R26" s="889">
        <f t="shared" si="2"/>
        <v>0</v>
      </c>
      <c r="S26" s="889">
        <f t="shared" si="3"/>
        <v>0</v>
      </c>
      <c r="T26" s="891">
        <f t="shared" si="8"/>
        <v>0</v>
      </c>
      <c r="U26" s="734"/>
      <c r="V26" s="734"/>
      <c r="W26" s="734"/>
      <c r="X26" s="734"/>
      <c r="Y26" s="734"/>
    </row>
    <row r="27" spans="2:25" x14ac:dyDescent="0.2">
      <c r="B27" s="882"/>
      <c r="C27" s="883"/>
      <c r="D27" s="883"/>
      <c r="E27" s="884"/>
      <c r="F27" s="885"/>
      <c r="G27" s="886"/>
      <c r="H27" s="887"/>
      <c r="I27" s="888"/>
      <c r="J27" s="889">
        <f t="shared" si="4"/>
        <v>0</v>
      </c>
      <c r="K27" s="890"/>
      <c r="L27" s="889">
        <f t="shared" si="5"/>
        <v>0</v>
      </c>
      <c r="M27" s="890"/>
      <c r="N27" s="889">
        <f t="shared" si="0"/>
        <v>0</v>
      </c>
      <c r="O27" s="891" t="str">
        <f t="shared" si="6"/>
        <v>-</v>
      </c>
      <c r="P27" s="889">
        <f t="shared" si="7"/>
        <v>0</v>
      </c>
      <c r="Q27" s="889">
        <f t="shared" si="1"/>
        <v>0</v>
      </c>
      <c r="R27" s="889">
        <f t="shared" si="2"/>
        <v>0</v>
      </c>
      <c r="S27" s="889">
        <f t="shared" si="3"/>
        <v>0</v>
      </c>
      <c r="T27" s="891">
        <f t="shared" si="8"/>
        <v>0</v>
      </c>
      <c r="U27" s="734"/>
      <c r="V27" s="734"/>
      <c r="W27" s="734"/>
      <c r="X27" s="734"/>
      <c r="Y27" s="734"/>
    </row>
    <row r="28" spans="2:25" x14ac:dyDescent="0.2">
      <c r="B28" s="882"/>
      <c r="C28" s="883"/>
      <c r="D28" s="883"/>
      <c r="E28" s="884"/>
      <c r="F28" s="885"/>
      <c r="G28" s="886"/>
      <c r="H28" s="887"/>
      <c r="I28" s="888"/>
      <c r="J28" s="889">
        <f t="shared" si="4"/>
        <v>0</v>
      </c>
      <c r="K28" s="890"/>
      <c r="L28" s="889">
        <f t="shared" si="5"/>
        <v>0</v>
      </c>
      <c r="M28" s="890"/>
      <c r="N28" s="889">
        <f t="shared" si="0"/>
        <v>0</v>
      </c>
      <c r="O28" s="891" t="str">
        <f t="shared" si="6"/>
        <v>-</v>
      </c>
      <c r="P28" s="889">
        <f t="shared" si="7"/>
        <v>0</v>
      </c>
      <c r="Q28" s="889">
        <f t="shared" si="1"/>
        <v>0</v>
      </c>
      <c r="R28" s="889">
        <f t="shared" si="2"/>
        <v>0</v>
      </c>
      <c r="S28" s="889">
        <f t="shared" si="3"/>
        <v>0</v>
      </c>
      <c r="T28" s="891">
        <f t="shared" si="8"/>
        <v>0</v>
      </c>
      <c r="U28" s="734"/>
      <c r="V28" s="734"/>
      <c r="W28" s="734"/>
      <c r="X28" s="734"/>
      <c r="Y28" s="734"/>
    </row>
    <row r="29" spans="2:25" x14ac:dyDescent="0.2">
      <c r="B29" s="882"/>
      <c r="C29" s="883"/>
      <c r="D29" s="883"/>
      <c r="E29" s="884"/>
      <c r="F29" s="885"/>
      <c r="G29" s="886"/>
      <c r="H29" s="887"/>
      <c r="I29" s="888"/>
      <c r="J29" s="889">
        <f t="shared" si="4"/>
        <v>0</v>
      </c>
      <c r="K29" s="890"/>
      <c r="L29" s="889">
        <f t="shared" si="5"/>
        <v>0</v>
      </c>
      <c r="M29" s="890"/>
      <c r="N29" s="889">
        <f t="shared" si="0"/>
        <v>0</v>
      </c>
      <c r="O29" s="891" t="str">
        <f t="shared" si="6"/>
        <v>-</v>
      </c>
      <c r="P29" s="889">
        <f t="shared" si="7"/>
        <v>0</v>
      </c>
      <c r="Q29" s="889">
        <f t="shared" si="1"/>
        <v>0</v>
      </c>
      <c r="R29" s="889">
        <f t="shared" si="2"/>
        <v>0</v>
      </c>
      <c r="S29" s="889">
        <f t="shared" si="3"/>
        <v>0</v>
      </c>
      <c r="T29" s="891">
        <f t="shared" si="8"/>
        <v>0</v>
      </c>
      <c r="U29" s="734"/>
      <c r="V29" s="734"/>
      <c r="W29" s="734"/>
      <c r="X29" s="734"/>
      <c r="Y29" s="734"/>
    </row>
    <row r="30" spans="2:25" x14ac:dyDescent="0.2">
      <c r="B30" s="882"/>
      <c r="C30" s="883"/>
      <c r="D30" s="883"/>
      <c r="E30" s="884"/>
      <c r="F30" s="885"/>
      <c r="G30" s="886"/>
      <c r="H30" s="887"/>
      <c r="I30" s="888"/>
      <c r="J30" s="889">
        <f t="shared" si="4"/>
        <v>0</v>
      </c>
      <c r="K30" s="890"/>
      <c r="L30" s="889">
        <f t="shared" si="5"/>
        <v>0</v>
      </c>
      <c r="M30" s="890"/>
      <c r="N30" s="889">
        <f t="shared" si="0"/>
        <v>0</v>
      </c>
      <c r="O30" s="891" t="str">
        <f t="shared" si="6"/>
        <v>-</v>
      </c>
      <c r="P30" s="889">
        <f t="shared" si="7"/>
        <v>0</v>
      </c>
      <c r="Q30" s="889">
        <f t="shared" si="1"/>
        <v>0</v>
      </c>
      <c r="R30" s="889">
        <f t="shared" si="2"/>
        <v>0</v>
      </c>
      <c r="S30" s="889">
        <f t="shared" si="3"/>
        <v>0</v>
      </c>
      <c r="T30" s="891">
        <f t="shared" si="8"/>
        <v>0</v>
      </c>
      <c r="U30" s="734"/>
      <c r="V30" s="734"/>
      <c r="W30" s="734"/>
      <c r="X30" s="734"/>
      <c r="Y30" s="734"/>
    </row>
    <row r="31" spans="2:25" x14ac:dyDescent="0.2">
      <c r="B31" s="882"/>
      <c r="C31" s="883"/>
      <c r="D31" s="883"/>
      <c r="E31" s="884"/>
      <c r="F31" s="885"/>
      <c r="G31" s="886"/>
      <c r="H31" s="887"/>
      <c r="I31" s="888"/>
      <c r="J31" s="889">
        <f t="shared" si="4"/>
        <v>0</v>
      </c>
      <c r="K31" s="890"/>
      <c r="L31" s="889">
        <f t="shared" si="5"/>
        <v>0</v>
      </c>
      <c r="M31" s="890"/>
      <c r="N31" s="889">
        <f t="shared" si="0"/>
        <v>0</v>
      </c>
      <c r="O31" s="891" t="str">
        <f t="shared" si="6"/>
        <v>-</v>
      </c>
      <c r="P31" s="889">
        <f t="shared" si="7"/>
        <v>0</v>
      </c>
      <c r="Q31" s="889">
        <f t="shared" si="1"/>
        <v>0</v>
      </c>
      <c r="R31" s="889">
        <f t="shared" si="2"/>
        <v>0</v>
      </c>
      <c r="S31" s="889">
        <f t="shared" si="3"/>
        <v>0</v>
      </c>
      <c r="T31" s="891">
        <f t="shared" si="8"/>
        <v>0</v>
      </c>
      <c r="U31" s="734"/>
      <c r="V31" s="734"/>
      <c r="W31" s="734"/>
      <c r="X31" s="734"/>
      <c r="Y31" s="734"/>
    </row>
    <row r="32" spans="2:25" x14ac:dyDescent="0.2">
      <c r="B32" s="882"/>
      <c r="C32" s="883"/>
      <c r="D32" s="883"/>
      <c r="E32" s="884"/>
      <c r="F32" s="885"/>
      <c r="G32" s="886"/>
      <c r="H32" s="887"/>
      <c r="I32" s="888"/>
      <c r="J32" s="889">
        <f t="shared" si="4"/>
        <v>0</v>
      </c>
      <c r="K32" s="890"/>
      <c r="L32" s="889">
        <f t="shared" si="5"/>
        <v>0</v>
      </c>
      <c r="M32" s="890"/>
      <c r="N32" s="889">
        <f t="shared" si="0"/>
        <v>0</v>
      </c>
      <c r="O32" s="891" t="str">
        <f t="shared" si="6"/>
        <v>-</v>
      </c>
      <c r="P32" s="889">
        <f t="shared" si="7"/>
        <v>0</v>
      </c>
      <c r="Q32" s="889">
        <f t="shared" si="1"/>
        <v>0</v>
      </c>
      <c r="R32" s="889">
        <f t="shared" si="2"/>
        <v>0</v>
      </c>
      <c r="S32" s="889">
        <f t="shared" si="3"/>
        <v>0</v>
      </c>
      <c r="T32" s="891">
        <f t="shared" si="8"/>
        <v>0</v>
      </c>
      <c r="U32" s="734"/>
      <c r="V32" s="734"/>
      <c r="W32" s="734"/>
      <c r="X32" s="734"/>
      <c r="Y32" s="734"/>
    </row>
    <row r="33" spans="2:25" x14ac:dyDescent="0.2">
      <c r="B33" s="882"/>
      <c r="C33" s="883"/>
      <c r="D33" s="883"/>
      <c r="E33" s="884"/>
      <c r="F33" s="885"/>
      <c r="G33" s="886"/>
      <c r="H33" s="887"/>
      <c r="I33" s="888"/>
      <c r="J33" s="889">
        <f t="shared" si="4"/>
        <v>0</v>
      </c>
      <c r="K33" s="890"/>
      <c r="L33" s="889">
        <f t="shared" si="5"/>
        <v>0</v>
      </c>
      <c r="M33" s="890"/>
      <c r="N33" s="889">
        <f t="shared" si="0"/>
        <v>0</v>
      </c>
      <c r="O33" s="891" t="str">
        <f t="shared" si="6"/>
        <v>-</v>
      </c>
      <c r="P33" s="889">
        <f t="shared" si="7"/>
        <v>0</v>
      </c>
      <c r="Q33" s="889">
        <f t="shared" si="1"/>
        <v>0</v>
      </c>
      <c r="R33" s="889">
        <f t="shared" si="2"/>
        <v>0</v>
      </c>
      <c r="S33" s="889">
        <f t="shared" si="3"/>
        <v>0</v>
      </c>
      <c r="T33" s="891">
        <f t="shared" si="8"/>
        <v>0</v>
      </c>
      <c r="U33" s="734"/>
      <c r="V33" s="734"/>
      <c r="W33" s="734"/>
      <c r="X33" s="734"/>
      <c r="Y33" s="734"/>
    </row>
    <row r="34" spans="2:25" x14ac:dyDescent="0.2">
      <c r="B34" s="882"/>
      <c r="C34" s="883"/>
      <c r="D34" s="883"/>
      <c r="E34" s="884"/>
      <c r="F34" s="885"/>
      <c r="G34" s="886"/>
      <c r="H34" s="887"/>
      <c r="I34" s="888"/>
      <c r="J34" s="889">
        <f t="shared" si="4"/>
        <v>0</v>
      </c>
      <c r="K34" s="890"/>
      <c r="L34" s="889">
        <f t="shared" si="5"/>
        <v>0</v>
      </c>
      <c r="M34" s="890"/>
      <c r="N34" s="889">
        <f t="shared" si="0"/>
        <v>0</v>
      </c>
      <c r="O34" s="891" t="str">
        <f t="shared" si="6"/>
        <v>-</v>
      </c>
      <c r="P34" s="889">
        <f t="shared" si="7"/>
        <v>0</v>
      </c>
      <c r="Q34" s="889">
        <f t="shared" si="1"/>
        <v>0</v>
      </c>
      <c r="R34" s="889">
        <f t="shared" si="2"/>
        <v>0</v>
      </c>
      <c r="S34" s="889">
        <f t="shared" si="3"/>
        <v>0</v>
      </c>
      <c r="T34" s="891">
        <f t="shared" si="8"/>
        <v>0</v>
      </c>
      <c r="U34" s="734"/>
      <c r="V34" s="734"/>
      <c r="W34" s="734"/>
      <c r="X34" s="734"/>
      <c r="Y34" s="734"/>
    </row>
    <row r="35" spans="2:25" x14ac:dyDescent="0.2">
      <c r="B35" s="882"/>
      <c r="C35" s="883"/>
      <c r="D35" s="883"/>
      <c r="E35" s="884"/>
      <c r="F35" s="885"/>
      <c r="G35" s="886"/>
      <c r="H35" s="887"/>
      <c r="I35" s="888"/>
      <c r="J35" s="889">
        <f t="shared" si="4"/>
        <v>0</v>
      </c>
      <c r="K35" s="890"/>
      <c r="L35" s="889">
        <f t="shared" si="5"/>
        <v>0</v>
      </c>
      <c r="M35" s="890"/>
      <c r="N35" s="889">
        <f t="shared" si="0"/>
        <v>0</v>
      </c>
      <c r="O35" s="891" t="str">
        <f t="shared" si="6"/>
        <v>-</v>
      </c>
      <c r="P35" s="889">
        <f t="shared" si="7"/>
        <v>0</v>
      </c>
      <c r="Q35" s="889">
        <f t="shared" si="1"/>
        <v>0</v>
      </c>
      <c r="R35" s="889">
        <f t="shared" si="2"/>
        <v>0</v>
      </c>
      <c r="S35" s="889">
        <f t="shared" si="3"/>
        <v>0</v>
      </c>
      <c r="T35" s="891">
        <f t="shared" si="8"/>
        <v>0</v>
      </c>
      <c r="U35" s="734"/>
      <c r="V35" s="734"/>
      <c r="W35" s="734"/>
      <c r="X35" s="734"/>
      <c r="Y35" s="734"/>
    </row>
    <row r="36" spans="2:25" x14ac:dyDescent="0.2">
      <c r="B36" s="882"/>
      <c r="C36" s="883"/>
      <c r="D36" s="883"/>
      <c r="E36" s="884"/>
      <c r="F36" s="885"/>
      <c r="G36" s="886"/>
      <c r="H36" s="887"/>
      <c r="I36" s="888"/>
      <c r="J36" s="889">
        <f t="shared" si="4"/>
        <v>0</v>
      </c>
      <c r="K36" s="890"/>
      <c r="L36" s="889">
        <f t="shared" si="5"/>
        <v>0</v>
      </c>
      <c r="M36" s="890"/>
      <c r="N36" s="889">
        <f t="shared" si="0"/>
        <v>0</v>
      </c>
      <c r="O36" s="891" t="str">
        <f t="shared" si="6"/>
        <v>-</v>
      </c>
      <c r="P36" s="889">
        <f t="shared" si="7"/>
        <v>0</v>
      </c>
      <c r="Q36" s="889">
        <f t="shared" si="1"/>
        <v>0</v>
      </c>
      <c r="R36" s="889">
        <f t="shared" si="2"/>
        <v>0</v>
      </c>
      <c r="S36" s="889">
        <f t="shared" si="3"/>
        <v>0</v>
      </c>
      <c r="T36" s="891">
        <f t="shared" si="8"/>
        <v>0</v>
      </c>
      <c r="U36" s="734"/>
      <c r="V36" s="734"/>
      <c r="W36" s="734"/>
      <c r="X36" s="734"/>
      <c r="Y36" s="734"/>
    </row>
    <row r="37" spans="2:25" x14ac:dyDescent="0.2">
      <c r="B37" s="882"/>
      <c r="C37" s="883"/>
      <c r="D37" s="883"/>
      <c r="E37" s="884"/>
      <c r="F37" s="885"/>
      <c r="G37" s="886"/>
      <c r="H37" s="887"/>
      <c r="I37" s="888"/>
      <c r="J37" s="889">
        <f t="shared" si="4"/>
        <v>0</v>
      </c>
      <c r="K37" s="890"/>
      <c r="L37" s="889">
        <f t="shared" si="5"/>
        <v>0</v>
      </c>
      <c r="M37" s="890"/>
      <c r="N37" s="889">
        <f t="shared" si="0"/>
        <v>0</v>
      </c>
      <c r="O37" s="891" t="str">
        <f t="shared" si="6"/>
        <v>-</v>
      </c>
      <c r="P37" s="889">
        <f t="shared" si="7"/>
        <v>0</v>
      </c>
      <c r="Q37" s="889">
        <f t="shared" si="1"/>
        <v>0</v>
      </c>
      <c r="R37" s="889">
        <f t="shared" si="2"/>
        <v>0</v>
      </c>
      <c r="S37" s="889">
        <f t="shared" si="3"/>
        <v>0</v>
      </c>
      <c r="T37" s="891">
        <f t="shared" si="8"/>
        <v>0</v>
      </c>
      <c r="U37" s="734"/>
      <c r="V37" s="734"/>
      <c r="W37" s="734"/>
      <c r="X37" s="734"/>
      <c r="Y37" s="734"/>
    </row>
    <row r="38" spans="2:25" x14ac:dyDescent="0.2">
      <c r="G38" s="715"/>
      <c r="P38" s="892"/>
    </row>
    <row r="39" spans="2:25" x14ac:dyDescent="0.2">
      <c r="G39" s="722" t="s">
        <v>206</v>
      </c>
      <c r="H39" s="893">
        <f>SUM(H9:H37)</f>
        <v>0</v>
      </c>
      <c r="I39" s="894"/>
      <c r="J39" s="894"/>
      <c r="K39" s="894"/>
      <c r="L39" s="894"/>
      <c r="M39" s="894"/>
      <c r="N39" s="894"/>
      <c r="O39" s="894"/>
      <c r="P39" s="895">
        <f>SUM(P9:P37)</f>
        <v>0</v>
      </c>
      <c r="Q39" s="894"/>
      <c r="R39" s="894"/>
      <c r="S39" s="894"/>
      <c r="T39" s="894"/>
    </row>
    <row r="40" spans="2:25" x14ac:dyDescent="0.2">
      <c r="G40" s="722" t="s">
        <v>592</v>
      </c>
      <c r="H40" s="893">
        <f>H8-H39</f>
        <v>0</v>
      </c>
      <c r="P40" s="895">
        <f>P8-P39</f>
        <v>0</v>
      </c>
    </row>
    <row r="42" spans="2:25" x14ac:dyDescent="0.2">
      <c r="G42" s="710" t="s">
        <v>1298</v>
      </c>
    </row>
    <row r="43" spans="2:25" x14ac:dyDescent="0.2">
      <c r="G43" s="736" t="s">
        <v>1297</v>
      </c>
    </row>
  </sheetData>
  <sheetProtection algorithmName="SHA-512" hashValue="YURz5Z+zspluZ+fVLH7ALBcYKbaMwQQI4ilcmABWCYJ5Efb5yXBdW0t/SpzBFf8KE2lHBz9IDOG9feVL2i5H8g==" saltValue="P9EYZtou3afTAyLjI/KalQ==" spinCount="100000" sheet="1" objects="1" scenarios="1"/>
  <mergeCells count="1">
    <mergeCell ref="B7:G8"/>
  </mergeCells>
  <pageMargins left="0.7" right="0.7" top="0.75" bottom="0.75" header="0.3" footer="0.3"/>
  <pageSetup scale="96" fitToWidth="9" fitToHeight="9" orientation="landscape" horizontalDpi="1200" verticalDpi="12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tint="0.79998168889431442"/>
    <pageSetUpPr fitToPage="1"/>
  </sheetPr>
  <dimension ref="A1:G421"/>
  <sheetViews>
    <sheetView showGridLines="0" showZeros="0" view="pageBreakPreview" zoomScaleNormal="90" zoomScaleSheetLayoutView="100" workbookViewId="0">
      <selection activeCell="G6" sqref="G6"/>
    </sheetView>
  </sheetViews>
  <sheetFormatPr defaultColWidth="14.5703125" defaultRowHeight="12.75" x14ac:dyDescent="0.2"/>
  <cols>
    <col min="1" max="1" width="3.7109375" style="673" customWidth="1"/>
    <col min="2" max="2" width="4.42578125" style="673" customWidth="1"/>
    <col min="3" max="4" width="16.140625" style="673" customWidth="1"/>
    <col min="5" max="5" width="15" style="673" customWidth="1"/>
    <col min="6" max="6" width="3.85546875" style="673" customWidth="1"/>
    <col min="7" max="7" width="23.5703125" style="896" customWidth="1"/>
    <col min="8" max="8" width="3.7109375" style="673" customWidth="1"/>
    <col min="9" max="9" width="14.5703125" style="673" customWidth="1"/>
    <col min="10" max="16384" width="14.5703125" style="673"/>
  </cols>
  <sheetData>
    <row r="1" spans="1:7" x14ac:dyDescent="0.2">
      <c r="A1" s="673" t="s">
        <v>1239</v>
      </c>
    </row>
    <row r="2" spans="1:7" ht="20.25" customHeight="1" x14ac:dyDescent="0.2">
      <c r="C2" s="897" t="s">
        <v>612</v>
      </c>
      <c r="D2" s="897"/>
      <c r="E2" s="897"/>
      <c r="F2" s="897"/>
      <c r="G2" s="898">
        <f>'Proj Info'!F8</f>
        <v>0</v>
      </c>
    </row>
    <row r="3" spans="1:7" ht="20.25" customHeight="1" x14ac:dyDescent="0.2">
      <c r="C3" s="897" t="s">
        <v>611</v>
      </c>
      <c r="D3" s="897"/>
      <c r="E3" s="897"/>
      <c r="F3" s="897"/>
      <c r="G3" s="899">
        <f>'Proj Info'!F9</f>
        <v>0</v>
      </c>
    </row>
    <row r="4" spans="1:7" ht="20.25" customHeight="1" x14ac:dyDescent="0.2">
      <c r="C4" s="897" t="s">
        <v>557</v>
      </c>
      <c r="D4" s="897"/>
      <c r="E4" s="897"/>
      <c r="F4" s="897"/>
      <c r="G4" s="900">
        <f>'Proj Info'!F6</f>
        <v>0</v>
      </c>
    </row>
    <row r="5" spans="1:7" s="897" customFormat="1" ht="20.25" customHeight="1" thickBot="1" x14ac:dyDescent="0.25">
      <c r="A5" s="673"/>
      <c r="C5" s="901" t="s">
        <v>558</v>
      </c>
      <c r="D5" s="901"/>
      <c r="E5" s="901"/>
      <c r="F5" s="901"/>
      <c r="G5" s="902">
        <f>Applicant!E42</f>
        <v>0</v>
      </c>
    </row>
    <row r="6" spans="1:7" x14ac:dyDescent="0.2">
      <c r="C6" s="897" t="s">
        <v>559</v>
      </c>
      <c r="D6" s="897"/>
      <c r="E6" s="897"/>
      <c r="F6" s="897"/>
      <c r="G6" s="903">
        <f>'HC&amp;BD Info'!K8</f>
        <v>0</v>
      </c>
    </row>
    <row r="7" spans="1:7" x14ac:dyDescent="0.2">
      <c r="C7" s="897" t="s">
        <v>551</v>
      </c>
      <c r="D7" s="897"/>
      <c r="E7" s="897"/>
      <c r="F7" s="897"/>
      <c r="G7" s="903">
        <f>'HC Calc'!I57</f>
        <v>0</v>
      </c>
    </row>
    <row r="8" spans="1:7" x14ac:dyDescent="0.2">
      <c r="C8" s="897" t="s">
        <v>560</v>
      </c>
      <c r="D8" s="897"/>
      <c r="E8" s="897"/>
      <c r="F8" s="897"/>
      <c r="G8" s="903">
        <f>'HC&amp;BD Info'!K6</f>
        <v>0</v>
      </c>
    </row>
    <row r="9" spans="1:7" x14ac:dyDescent="0.2">
      <c r="C9" s="897" t="s">
        <v>561</v>
      </c>
      <c r="D9" s="897"/>
      <c r="E9" s="897"/>
      <c r="F9" s="897"/>
      <c r="G9" s="903">
        <f>'HC&amp;BD Info'!K10</f>
        <v>0</v>
      </c>
    </row>
    <row r="10" spans="1:7" x14ac:dyDescent="0.2">
      <c r="C10" s="897" t="s">
        <v>562</v>
      </c>
      <c r="D10" s="897"/>
      <c r="E10" s="897"/>
      <c r="F10" s="897"/>
      <c r="G10" s="904">
        <f>'Proj Info'!K246</f>
        <v>0</v>
      </c>
    </row>
    <row r="11" spans="1:7" x14ac:dyDescent="0.2">
      <c r="C11" s="897" t="s">
        <v>563</v>
      </c>
      <c r="D11" s="897"/>
      <c r="E11" s="897"/>
      <c r="F11" s="897"/>
      <c r="G11" s="904">
        <f>'Proj Info'!K247</f>
        <v>0</v>
      </c>
    </row>
    <row r="12" spans="1:7" x14ac:dyDescent="0.2">
      <c r="C12" s="905"/>
      <c r="D12" s="905"/>
      <c r="E12" s="905"/>
      <c r="F12" s="905"/>
    </row>
    <row r="13" spans="1:7" x14ac:dyDescent="0.2">
      <c r="C13" s="672" t="s">
        <v>564</v>
      </c>
      <c r="D13" s="672"/>
      <c r="E13" s="672" t="s">
        <v>565</v>
      </c>
      <c r="F13" s="672"/>
      <c r="G13" s="906"/>
    </row>
    <row r="14" spans="1:7" x14ac:dyDescent="0.2">
      <c r="D14" s="896" t="s">
        <v>193</v>
      </c>
      <c r="E14" s="907">
        <f>Financial!H32</f>
        <v>0.2</v>
      </c>
      <c r="F14" s="907"/>
      <c r="G14" s="908">
        <f>Financial!C32</f>
        <v>0</v>
      </c>
    </row>
    <row r="15" spans="1:7" x14ac:dyDescent="0.2">
      <c r="D15" s="896" t="s">
        <v>193</v>
      </c>
      <c r="E15" s="907">
        <f>Financial!H33</f>
        <v>0.3</v>
      </c>
      <c r="F15" s="907"/>
      <c r="G15" s="908">
        <f>Financial!C33</f>
        <v>0</v>
      </c>
    </row>
    <row r="16" spans="1:7" x14ac:dyDescent="0.2">
      <c r="D16" s="896" t="s">
        <v>193</v>
      </c>
      <c r="E16" s="907">
        <f>Financial!H34</f>
        <v>0.4</v>
      </c>
      <c r="F16" s="907"/>
      <c r="G16" s="908">
        <f>Financial!C34</f>
        <v>0</v>
      </c>
    </row>
    <row r="17" spans="4:7" x14ac:dyDescent="0.2">
      <c r="D17" s="896" t="s">
        <v>193</v>
      </c>
      <c r="E17" s="907" t="str">
        <f>Financial!H35</f>
        <v>50% (Low HM)</v>
      </c>
      <c r="F17" s="907"/>
      <c r="G17" s="908">
        <f>Financial!C35</f>
        <v>0</v>
      </c>
    </row>
    <row r="18" spans="4:7" x14ac:dyDescent="0.2">
      <c r="D18" s="896" t="s">
        <v>193</v>
      </c>
      <c r="E18" s="907">
        <f>Financial!H36</f>
        <v>0.5</v>
      </c>
      <c r="F18" s="907"/>
      <c r="G18" s="908">
        <f>Financial!C36</f>
        <v>0</v>
      </c>
    </row>
    <row r="19" spans="4:7" x14ac:dyDescent="0.2">
      <c r="D19" s="896" t="s">
        <v>193</v>
      </c>
      <c r="E19" s="907">
        <f>Financial!H37</f>
        <v>0.6</v>
      </c>
      <c r="F19" s="907"/>
      <c r="G19" s="908">
        <f>Financial!C37</f>
        <v>0</v>
      </c>
    </row>
    <row r="20" spans="4:7" x14ac:dyDescent="0.2">
      <c r="D20" s="896" t="s">
        <v>193</v>
      </c>
      <c r="E20" s="907">
        <f>Financial!H38</f>
        <v>0.7</v>
      </c>
      <c r="F20" s="907"/>
      <c r="G20" s="908">
        <f>Financial!C38</f>
        <v>0</v>
      </c>
    </row>
    <row r="21" spans="4:7" x14ac:dyDescent="0.2">
      <c r="D21" s="896" t="s">
        <v>193</v>
      </c>
      <c r="E21" s="907">
        <f>Financial!H39</f>
        <v>0.8</v>
      </c>
      <c r="F21" s="907"/>
      <c r="G21" s="908">
        <f>Financial!C39</f>
        <v>0</v>
      </c>
    </row>
    <row r="22" spans="4:7" x14ac:dyDescent="0.2">
      <c r="D22" s="896" t="s">
        <v>193</v>
      </c>
      <c r="E22" s="907">
        <f>Financial!H40</f>
        <v>0</v>
      </c>
      <c r="F22" s="907"/>
      <c r="G22" s="908">
        <f>Financial!C40</f>
        <v>0</v>
      </c>
    </row>
    <row r="23" spans="4:7" x14ac:dyDescent="0.2">
      <c r="D23" s="896" t="s">
        <v>193</v>
      </c>
      <c r="E23" s="907">
        <f>Financial!H41</f>
        <v>0</v>
      </c>
      <c r="F23" s="907"/>
      <c r="G23" s="908">
        <f>Financial!C41</f>
        <v>0</v>
      </c>
    </row>
    <row r="24" spans="4:7" x14ac:dyDescent="0.2">
      <c r="D24" s="896" t="s">
        <v>194</v>
      </c>
      <c r="E24" s="907">
        <f>Financial!H42</f>
        <v>0.2</v>
      </c>
      <c r="F24" s="907"/>
      <c r="G24" s="908">
        <f>Financial!C42</f>
        <v>0</v>
      </c>
    </row>
    <row r="25" spans="4:7" x14ac:dyDescent="0.2">
      <c r="D25" s="896" t="s">
        <v>194</v>
      </c>
      <c r="E25" s="907">
        <f>Financial!H43</f>
        <v>0.3</v>
      </c>
      <c r="F25" s="907"/>
      <c r="G25" s="908">
        <f>Financial!C43</f>
        <v>0</v>
      </c>
    </row>
    <row r="26" spans="4:7" x14ac:dyDescent="0.2">
      <c r="D26" s="896" t="s">
        <v>194</v>
      </c>
      <c r="E26" s="907" t="str">
        <f>Financial!H45</f>
        <v>50% (Low HM)</v>
      </c>
      <c r="F26" s="907"/>
      <c r="G26" s="908">
        <f>Financial!C45</f>
        <v>0</v>
      </c>
    </row>
    <row r="27" spans="4:7" x14ac:dyDescent="0.2">
      <c r="D27" s="896" t="s">
        <v>194</v>
      </c>
      <c r="E27" s="907">
        <f>Financial!H44</f>
        <v>0.4</v>
      </c>
      <c r="F27" s="907"/>
      <c r="G27" s="908">
        <f>Financial!C44</f>
        <v>0</v>
      </c>
    </row>
    <row r="28" spans="4:7" x14ac:dyDescent="0.2">
      <c r="D28" s="896" t="s">
        <v>194</v>
      </c>
      <c r="E28" s="907">
        <f>Financial!H46</f>
        <v>0.5</v>
      </c>
      <c r="F28" s="907"/>
      <c r="G28" s="908">
        <f>Financial!C46</f>
        <v>0</v>
      </c>
    </row>
    <row r="29" spans="4:7" x14ac:dyDescent="0.2">
      <c r="D29" s="896" t="s">
        <v>194</v>
      </c>
      <c r="E29" s="907">
        <f>Financial!H47</f>
        <v>0.6</v>
      </c>
      <c r="F29" s="907"/>
      <c r="G29" s="908">
        <f>Financial!C47</f>
        <v>0</v>
      </c>
    </row>
    <row r="30" spans="4:7" x14ac:dyDescent="0.2">
      <c r="D30" s="896" t="s">
        <v>194</v>
      </c>
      <c r="E30" s="907">
        <f>Financial!H48</f>
        <v>0.7</v>
      </c>
      <c r="F30" s="907"/>
      <c r="G30" s="908">
        <f>Financial!C48</f>
        <v>0</v>
      </c>
    </row>
    <row r="31" spans="4:7" x14ac:dyDescent="0.2">
      <c r="D31" s="896" t="s">
        <v>194</v>
      </c>
      <c r="E31" s="907">
        <f>Financial!H49</f>
        <v>0.8</v>
      </c>
      <c r="F31" s="907"/>
      <c r="G31" s="908">
        <f>Financial!C49</f>
        <v>0</v>
      </c>
    </row>
    <row r="32" spans="4:7" x14ac:dyDescent="0.2">
      <c r="D32" s="896" t="s">
        <v>194</v>
      </c>
      <c r="E32" s="907">
        <f>Financial!H50</f>
        <v>0</v>
      </c>
      <c r="F32" s="907"/>
      <c r="G32" s="908">
        <f>Financial!C50</f>
        <v>0</v>
      </c>
    </row>
    <row r="33" spans="4:7" x14ac:dyDescent="0.2">
      <c r="D33" s="896" t="s">
        <v>194</v>
      </c>
      <c r="E33" s="907">
        <f>Financial!H51</f>
        <v>0</v>
      </c>
      <c r="F33" s="907"/>
      <c r="G33" s="908">
        <f>Financial!C51</f>
        <v>0</v>
      </c>
    </row>
    <row r="34" spans="4:7" x14ac:dyDescent="0.2">
      <c r="D34" s="896" t="s">
        <v>195</v>
      </c>
      <c r="E34" s="907">
        <f>Financial!H52</f>
        <v>0.2</v>
      </c>
      <c r="F34" s="907"/>
      <c r="G34" s="908">
        <f>Financial!C52</f>
        <v>0</v>
      </c>
    </row>
    <row r="35" spans="4:7" x14ac:dyDescent="0.2">
      <c r="D35" s="896" t="s">
        <v>195</v>
      </c>
      <c r="E35" s="907">
        <f>Financial!H53</f>
        <v>0.3</v>
      </c>
      <c r="F35" s="907"/>
      <c r="G35" s="908">
        <f>Financial!C53</f>
        <v>0</v>
      </c>
    </row>
    <row r="36" spans="4:7" x14ac:dyDescent="0.2">
      <c r="D36" s="896" t="s">
        <v>195</v>
      </c>
      <c r="E36" s="907">
        <f>Financial!H54</f>
        <v>0.4</v>
      </c>
      <c r="F36" s="907"/>
      <c r="G36" s="908">
        <f>Financial!C54</f>
        <v>0</v>
      </c>
    </row>
    <row r="37" spans="4:7" x14ac:dyDescent="0.2">
      <c r="D37" s="896" t="s">
        <v>195</v>
      </c>
      <c r="E37" s="907" t="str">
        <f>Financial!H55</f>
        <v>50% (Low HM)</v>
      </c>
      <c r="F37" s="907"/>
      <c r="G37" s="908">
        <f>Financial!C55</f>
        <v>0</v>
      </c>
    </row>
    <row r="38" spans="4:7" x14ac:dyDescent="0.2">
      <c r="D38" s="896" t="s">
        <v>195</v>
      </c>
      <c r="E38" s="907">
        <f>Financial!H56</f>
        <v>0.5</v>
      </c>
      <c r="F38" s="907"/>
      <c r="G38" s="908">
        <f>Financial!C56</f>
        <v>0</v>
      </c>
    </row>
    <row r="39" spans="4:7" x14ac:dyDescent="0.2">
      <c r="D39" s="896" t="s">
        <v>195</v>
      </c>
      <c r="E39" s="907">
        <f>Financial!H57</f>
        <v>0.6</v>
      </c>
      <c r="F39" s="907"/>
      <c r="G39" s="908">
        <f>Financial!C57</f>
        <v>0</v>
      </c>
    </row>
    <row r="40" spans="4:7" x14ac:dyDescent="0.2">
      <c r="D40" s="896" t="s">
        <v>195</v>
      </c>
      <c r="E40" s="907">
        <f>Financial!H58</f>
        <v>0.7</v>
      </c>
      <c r="F40" s="907"/>
      <c r="G40" s="908">
        <f>Financial!C58</f>
        <v>0</v>
      </c>
    </row>
    <row r="41" spans="4:7" x14ac:dyDescent="0.2">
      <c r="D41" s="896" t="s">
        <v>195</v>
      </c>
      <c r="E41" s="907">
        <f>Financial!H59</f>
        <v>0.8</v>
      </c>
      <c r="F41" s="907"/>
      <c r="G41" s="908">
        <f>Financial!C59</f>
        <v>0</v>
      </c>
    </row>
    <row r="42" spans="4:7" x14ac:dyDescent="0.2">
      <c r="D42" s="896" t="s">
        <v>195</v>
      </c>
      <c r="E42" s="907">
        <f>Financial!H60</f>
        <v>0</v>
      </c>
      <c r="F42" s="907"/>
      <c r="G42" s="908">
        <f>Financial!C60</f>
        <v>0</v>
      </c>
    </row>
    <row r="43" spans="4:7" x14ac:dyDescent="0.2">
      <c r="D43" s="896" t="s">
        <v>195</v>
      </c>
      <c r="E43" s="907">
        <f>Financial!H61</f>
        <v>0</v>
      </c>
      <c r="F43" s="907"/>
      <c r="G43" s="908">
        <f>Financial!C61</f>
        <v>0</v>
      </c>
    </row>
    <row r="44" spans="4:7" x14ac:dyDescent="0.2">
      <c r="D44" s="896" t="s">
        <v>196</v>
      </c>
      <c r="E44" s="907">
        <f>Financial!H62</f>
        <v>0.2</v>
      </c>
      <c r="F44" s="907"/>
      <c r="G44" s="908">
        <f>Financial!C62</f>
        <v>0</v>
      </c>
    </row>
    <row r="45" spans="4:7" x14ac:dyDescent="0.2">
      <c r="D45" s="896" t="s">
        <v>196</v>
      </c>
      <c r="E45" s="907">
        <f>Financial!H63</f>
        <v>0.3</v>
      </c>
      <c r="F45" s="907"/>
      <c r="G45" s="908">
        <f>Financial!C63</f>
        <v>0</v>
      </c>
    </row>
    <row r="46" spans="4:7" x14ac:dyDescent="0.2">
      <c r="D46" s="896" t="s">
        <v>196</v>
      </c>
      <c r="E46" s="907">
        <f>Financial!H64</f>
        <v>0.4</v>
      </c>
      <c r="F46" s="907"/>
      <c r="G46" s="908">
        <f>Financial!C64</f>
        <v>0</v>
      </c>
    </row>
    <row r="47" spans="4:7" x14ac:dyDescent="0.2">
      <c r="D47" s="896" t="s">
        <v>196</v>
      </c>
      <c r="E47" s="907" t="str">
        <f>Financial!H65</f>
        <v>50% (Low HM)</v>
      </c>
      <c r="F47" s="907"/>
      <c r="G47" s="908">
        <f>Financial!C65</f>
        <v>0</v>
      </c>
    </row>
    <row r="48" spans="4:7" x14ac:dyDescent="0.2">
      <c r="D48" s="896" t="s">
        <v>196</v>
      </c>
      <c r="E48" s="907">
        <f>Financial!H66</f>
        <v>0.5</v>
      </c>
      <c r="F48" s="907"/>
      <c r="G48" s="908">
        <f>Financial!C66</f>
        <v>0</v>
      </c>
    </row>
    <row r="49" spans="4:7" x14ac:dyDescent="0.2">
      <c r="D49" s="896" t="s">
        <v>196</v>
      </c>
      <c r="E49" s="907">
        <f>Financial!H67</f>
        <v>0.6</v>
      </c>
      <c r="F49" s="907"/>
      <c r="G49" s="908">
        <f>Financial!C67</f>
        <v>0</v>
      </c>
    </row>
    <row r="50" spans="4:7" x14ac:dyDescent="0.2">
      <c r="D50" s="896" t="s">
        <v>196</v>
      </c>
      <c r="E50" s="907">
        <f>Financial!H68</f>
        <v>0.7</v>
      </c>
      <c r="F50" s="907"/>
      <c r="G50" s="908">
        <f>Financial!C68</f>
        <v>0</v>
      </c>
    </row>
    <row r="51" spans="4:7" x14ac:dyDescent="0.2">
      <c r="D51" s="896" t="s">
        <v>196</v>
      </c>
      <c r="E51" s="907">
        <f>Financial!H69</f>
        <v>0.8</v>
      </c>
      <c r="F51" s="907"/>
      <c r="G51" s="908">
        <f>Financial!C69</f>
        <v>0</v>
      </c>
    </row>
    <row r="52" spans="4:7" x14ac:dyDescent="0.2">
      <c r="D52" s="896" t="s">
        <v>196</v>
      </c>
      <c r="E52" s="907">
        <f>Financial!H70</f>
        <v>0</v>
      </c>
      <c r="F52" s="907"/>
      <c r="G52" s="908">
        <f>Financial!C70</f>
        <v>0</v>
      </c>
    </row>
    <row r="53" spans="4:7" x14ac:dyDescent="0.2">
      <c r="D53" s="896" t="s">
        <v>196</v>
      </c>
      <c r="E53" s="907">
        <f>Financial!H71</f>
        <v>0</v>
      </c>
      <c r="F53" s="907"/>
      <c r="G53" s="908">
        <f>Financial!C71</f>
        <v>0</v>
      </c>
    </row>
    <row r="54" spans="4:7" x14ac:dyDescent="0.2">
      <c r="D54" s="896" t="s">
        <v>643</v>
      </c>
      <c r="E54" s="907">
        <f>Financial!H72</f>
        <v>0.2</v>
      </c>
      <c r="F54" s="907"/>
      <c r="G54" s="908">
        <f>Financial!C72</f>
        <v>0</v>
      </c>
    </row>
    <row r="55" spans="4:7" x14ac:dyDescent="0.2">
      <c r="D55" s="896" t="s">
        <v>643</v>
      </c>
      <c r="E55" s="907">
        <f>Financial!H73</f>
        <v>0.3</v>
      </c>
      <c r="F55" s="907"/>
      <c r="G55" s="908">
        <f>Financial!C73</f>
        <v>0</v>
      </c>
    </row>
    <row r="56" spans="4:7" x14ac:dyDescent="0.2">
      <c r="D56" s="896" t="s">
        <v>643</v>
      </c>
      <c r="E56" s="907">
        <f>Financial!H74</f>
        <v>0.4</v>
      </c>
      <c r="F56" s="907"/>
      <c r="G56" s="908">
        <f>Financial!C74</f>
        <v>0</v>
      </c>
    </row>
    <row r="57" spans="4:7" x14ac:dyDescent="0.2">
      <c r="D57" s="896" t="s">
        <v>643</v>
      </c>
      <c r="E57" s="907" t="str">
        <f>Financial!H75</f>
        <v>50% (Low HM)</v>
      </c>
      <c r="F57" s="907"/>
      <c r="G57" s="908">
        <f>Financial!C75</f>
        <v>0</v>
      </c>
    </row>
    <row r="58" spans="4:7" x14ac:dyDescent="0.2">
      <c r="D58" s="896" t="s">
        <v>643</v>
      </c>
      <c r="E58" s="907">
        <f>Financial!H76</f>
        <v>0.5</v>
      </c>
      <c r="F58" s="907"/>
      <c r="G58" s="908">
        <f>Financial!C76</f>
        <v>0</v>
      </c>
    </row>
    <row r="59" spans="4:7" x14ac:dyDescent="0.2">
      <c r="D59" s="896" t="s">
        <v>643</v>
      </c>
      <c r="E59" s="907">
        <f>Financial!H77</f>
        <v>0.6</v>
      </c>
      <c r="F59" s="907"/>
      <c r="G59" s="908">
        <f>Financial!C77</f>
        <v>0</v>
      </c>
    </row>
    <row r="60" spans="4:7" x14ac:dyDescent="0.2">
      <c r="D60" s="896" t="s">
        <v>643</v>
      </c>
      <c r="E60" s="907">
        <f>Financial!H78</f>
        <v>0.7</v>
      </c>
      <c r="F60" s="907"/>
      <c r="G60" s="908">
        <f>Financial!C78</f>
        <v>0</v>
      </c>
    </row>
    <row r="61" spans="4:7" x14ac:dyDescent="0.2">
      <c r="D61" s="896" t="s">
        <v>643</v>
      </c>
      <c r="E61" s="907">
        <f>Financial!H79</f>
        <v>0.8</v>
      </c>
      <c r="F61" s="907"/>
      <c r="G61" s="908">
        <f>Financial!C79</f>
        <v>0</v>
      </c>
    </row>
    <row r="62" spans="4:7" x14ac:dyDescent="0.2">
      <c r="D62" s="896" t="s">
        <v>643</v>
      </c>
      <c r="E62" s="907">
        <f>Financial!H80</f>
        <v>0</v>
      </c>
      <c r="F62" s="907"/>
      <c r="G62" s="908">
        <f>Financial!C80</f>
        <v>0</v>
      </c>
    </row>
    <row r="63" spans="4:7" x14ac:dyDescent="0.2">
      <c r="D63" s="896" t="s">
        <v>643</v>
      </c>
      <c r="E63" s="907">
        <f>Financial!H81</f>
        <v>0</v>
      </c>
      <c r="F63" s="907"/>
      <c r="G63" s="908">
        <f>Financial!C81</f>
        <v>0</v>
      </c>
    </row>
    <row r="64" spans="4:7" x14ac:dyDescent="0.2">
      <c r="D64" s="909" t="str">
        <f>Financial!B82</f>
        <v>other</v>
      </c>
      <c r="E64" s="907">
        <f>Financial!H82</f>
        <v>0.2</v>
      </c>
      <c r="F64" s="907"/>
      <c r="G64" s="908">
        <f>Financial!C82</f>
        <v>0</v>
      </c>
    </row>
    <row r="65" spans="3:7" x14ac:dyDescent="0.2">
      <c r="D65" s="909" t="str">
        <f>Financial!B83</f>
        <v>other</v>
      </c>
      <c r="E65" s="907">
        <f>Financial!H83</f>
        <v>0.3</v>
      </c>
      <c r="F65" s="907"/>
      <c r="G65" s="908">
        <f>Financial!C83</f>
        <v>0</v>
      </c>
    </row>
    <row r="66" spans="3:7" x14ac:dyDescent="0.2">
      <c r="D66" s="909" t="str">
        <f>Financial!B83</f>
        <v>other</v>
      </c>
      <c r="E66" s="907">
        <f>Financial!H84</f>
        <v>0.4</v>
      </c>
      <c r="F66" s="907"/>
      <c r="G66" s="908">
        <f>Financial!C84</f>
        <v>0</v>
      </c>
    </row>
    <row r="67" spans="3:7" x14ac:dyDescent="0.2">
      <c r="D67" s="909" t="str">
        <f>Financial!B84</f>
        <v>other</v>
      </c>
      <c r="E67" s="907" t="str">
        <f>Financial!H85</f>
        <v>50% (Low HM)</v>
      </c>
      <c r="F67" s="907"/>
      <c r="G67" s="908">
        <f>Financial!C85</f>
        <v>0</v>
      </c>
    </row>
    <row r="68" spans="3:7" x14ac:dyDescent="0.2">
      <c r="D68" s="909" t="str">
        <f>Financial!B86</f>
        <v>other</v>
      </c>
      <c r="E68" s="907">
        <f>Financial!H86</f>
        <v>0.5</v>
      </c>
      <c r="F68" s="907"/>
      <c r="G68" s="908">
        <f>Financial!C86</f>
        <v>0</v>
      </c>
    </row>
    <row r="69" spans="3:7" x14ac:dyDescent="0.2">
      <c r="D69" s="909" t="str">
        <f>Financial!B87</f>
        <v>other</v>
      </c>
      <c r="E69" s="907">
        <f>Financial!H87</f>
        <v>0.6</v>
      </c>
      <c r="F69" s="907"/>
      <c r="G69" s="908">
        <f>Financial!C87</f>
        <v>0</v>
      </c>
    </row>
    <row r="70" spans="3:7" x14ac:dyDescent="0.2">
      <c r="D70" s="909" t="str">
        <f>Financial!B88</f>
        <v>other</v>
      </c>
      <c r="E70" s="907">
        <f>Financial!H88</f>
        <v>0.7</v>
      </c>
      <c r="F70" s="907"/>
      <c r="G70" s="908">
        <f>Financial!C88</f>
        <v>0</v>
      </c>
    </row>
    <row r="71" spans="3:7" x14ac:dyDescent="0.2">
      <c r="D71" s="909" t="str">
        <f>Financial!B89</f>
        <v>other</v>
      </c>
      <c r="E71" s="907">
        <f>Financial!H89</f>
        <v>0.8</v>
      </c>
      <c r="F71" s="907"/>
      <c r="G71" s="908">
        <f>Financial!C89</f>
        <v>0</v>
      </c>
    </row>
    <row r="72" spans="3:7" x14ac:dyDescent="0.2">
      <c r="D72" s="909" t="str">
        <f>Financial!B90</f>
        <v>other</v>
      </c>
      <c r="E72" s="907">
        <f>Financial!H90</f>
        <v>0</v>
      </c>
      <c r="F72" s="907"/>
      <c r="G72" s="908">
        <f>Financial!C90</f>
        <v>0</v>
      </c>
    </row>
    <row r="73" spans="3:7" x14ac:dyDescent="0.2">
      <c r="D73" s="909" t="str">
        <f>Financial!B91</f>
        <v>other</v>
      </c>
      <c r="E73" s="907" t="str">
        <f>Financial!H91</f>
        <v>mkt</v>
      </c>
      <c r="F73" s="907"/>
      <c r="G73" s="908">
        <f>Financial!C91</f>
        <v>0</v>
      </c>
    </row>
    <row r="74" spans="3:7" ht="13.5" thickBot="1" x14ac:dyDescent="0.25">
      <c r="D74" s="909" t="str">
        <f>Financial!B92</f>
        <v>other</v>
      </c>
      <c r="E74" s="907" t="str">
        <f>Financial!H92</f>
        <v>mgr(60%)</v>
      </c>
      <c r="F74" s="907"/>
      <c r="G74" s="910">
        <f>Financial!C92</f>
        <v>0</v>
      </c>
    </row>
    <row r="75" spans="3:7" x14ac:dyDescent="0.2">
      <c r="D75" s="896" t="s">
        <v>634</v>
      </c>
      <c r="E75" s="896"/>
      <c r="F75" s="896"/>
      <c r="G75" s="908">
        <f>SUM(G14:G74)</f>
        <v>0</v>
      </c>
    </row>
    <row r="76" spans="3:7" x14ac:dyDescent="0.2">
      <c r="D76" s="896" t="s">
        <v>732</v>
      </c>
      <c r="E76" s="896"/>
      <c r="F76" s="896"/>
      <c r="G76" s="681">
        <f>Financial!V104</f>
        <v>0</v>
      </c>
    </row>
    <row r="77" spans="3:7" x14ac:dyDescent="0.2">
      <c r="C77" s="896"/>
      <c r="D77" s="896"/>
      <c r="E77" s="896"/>
      <c r="F77" s="896"/>
      <c r="G77" s="911"/>
    </row>
    <row r="78" spans="3:7" x14ac:dyDescent="0.2">
      <c r="C78" s="672" t="s">
        <v>72</v>
      </c>
      <c r="D78" s="672"/>
      <c r="E78" s="896"/>
      <c r="F78" s="896"/>
      <c r="G78" s="911"/>
    </row>
    <row r="79" spans="3:7" x14ac:dyDescent="0.2">
      <c r="C79" s="905" t="s">
        <v>1149</v>
      </c>
      <c r="D79" s="905"/>
      <c r="E79" s="896"/>
      <c r="F79" s="896"/>
      <c r="G79" s="908">
        <f>'Proj Info'!D149</f>
        <v>0</v>
      </c>
    </row>
    <row r="80" spans="3:7" x14ac:dyDescent="0.2">
      <c r="C80" s="905" t="s">
        <v>629</v>
      </c>
      <c r="D80" s="905"/>
      <c r="E80" s="896"/>
      <c r="F80" s="896"/>
      <c r="G80" s="908">
        <f>'Proj Info'!D150</f>
        <v>0</v>
      </c>
    </row>
    <row r="81" spans="3:7" x14ac:dyDescent="0.2">
      <c r="C81" s="905" t="s">
        <v>808</v>
      </c>
      <c r="D81" s="905"/>
      <c r="E81" s="896"/>
      <c r="F81" s="896"/>
      <c r="G81" s="908">
        <f>'Proj Info'!D151</f>
        <v>0</v>
      </c>
    </row>
    <row r="82" spans="3:7" x14ac:dyDescent="0.2">
      <c r="C82" s="905" t="s">
        <v>628</v>
      </c>
      <c r="D82" s="905"/>
      <c r="E82" s="896"/>
      <c r="F82" s="896"/>
      <c r="G82" s="908">
        <f>'Proj Info'!D152</f>
        <v>0</v>
      </c>
    </row>
    <row r="83" spans="3:7" ht="13.5" thickBot="1" x14ac:dyDescent="0.25">
      <c r="C83" s="905" t="s">
        <v>566</v>
      </c>
      <c r="D83" s="905"/>
      <c r="E83" s="896"/>
      <c r="F83" s="896"/>
      <c r="G83" s="910">
        <f>'Proj Info'!D148</f>
        <v>0</v>
      </c>
    </row>
    <row r="84" spans="3:7" x14ac:dyDescent="0.2">
      <c r="D84" s="896" t="s">
        <v>321</v>
      </c>
      <c r="E84" s="896"/>
      <c r="F84" s="896"/>
      <c r="G84" s="908">
        <f>SUM(G79:G83)</f>
        <v>0</v>
      </c>
    </row>
    <row r="85" spans="3:7" x14ac:dyDescent="0.2">
      <c r="C85" s="896"/>
      <c r="D85" s="896"/>
      <c r="E85" s="896"/>
      <c r="F85" s="896"/>
    </row>
    <row r="86" spans="3:7" x14ac:dyDescent="0.2">
      <c r="C86" s="672" t="s">
        <v>567</v>
      </c>
      <c r="D86" s="672"/>
      <c r="E86" s="896"/>
      <c r="F86" s="896"/>
    </row>
    <row r="87" spans="3:7" x14ac:dyDescent="0.2">
      <c r="D87" s="896" t="s">
        <v>193</v>
      </c>
      <c r="E87" s="907">
        <f>Financial!H32</f>
        <v>0.2</v>
      </c>
      <c r="F87" s="907"/>
      <c r="G87" s="908">
        <f>Financial!F32</f>
        <v>0</v>
      </c>
    </row>
    <row r="88" spans="3:7" x14ac:dyDescent="0.2">
      <c r="D88" s="896" t="s">
        <v>193</v>
      </c>
      <c r="E88" s="907">
        <f>Financial!H33</f>
        <v>0.3</v>
      </c>
      <c r="F88" s="907"/>
      <c r="G88" s="908">
        <f>Financial!F33</f>
        <v>0</v>
      </c>
    </row>
    <row r="89" spans="3:7" x14ac:dyDescent="0.2">
      <c r="D89" s="896" t="s">
        <v>193</v>
      </c>
      <c r="E89" s="907">
        <f>Financial!H34</f>
        <v>0.4</v>
      </c>
      <c r="F89" s="907"/>
      <c r="G89" s="908">
        <f>Financial!F34</f>
        <v>0</v>
      </c>
    </row>
    <row r="90" spans="3:7" x14ac:dyDescent="0.2">
      <c r="D90" s="896" t="s">
        <v>193</v>
      </c>
      <c r="E90" s="907" t="str">
        <f>Financial!H35</f>
        <v>50% (Low HM)</v>
      </c>
      <c r="F90" s="907"/>
      <c r="G90" s="908">
        <f>Financial!F35</f>
        <v>0</v>
      </c>
    </row>
    <row r="91" spans="3:7" x14ac:dyDescent="0.2">
      <c r="D91" s="896" t="s">
        <v>193</v>
      </c>
      <c r="E91" s="907">
        <f>Financial!H36</f>
        <v>0.5</v>
      </c>
      <c r="F91" s="907"/>
      <c r="G91" s="908">
        <f>Financial!F36</f>
        <v>0</v>
      </c>
    </row>
    <row r="92" spans="3:7" x14ac:dyDescent="0.2">
      <c r="D92" s="896" t="s">
        <v>193</v>
      </c>
      <c r="E92" s="907">
        <f>Financial!H37</f>
        <v>0.6</v>
      </c>
      <c r="F92" s="907"/>
      <c r="G92" s="908">
        <f>Financial!F37</f>
        <v>0</v>
      </c>
    </row>
    <row r="93" spans="3:7" x14ac:dyDescent="0.2">
      <c r="D93" s="896" t="s">
        <v>193</v>
      </c>
      <c r="E93" s="907">
        <f>Financial!H38</f>
        <v>0.7</v>
      </c>
      <c r="F93" s="907"/>
      <c r="G93" s="908">
        <f>Financial!F38</f>
        <v>0</v>
      </c>
    </row>
    <row r="94" spans="3:7" x14ac:dyDescent="0.2">
      <c r="D94" s="896" t="s">
        <v>193</v>
      </c>
      <c r="E94" s="907">
        <f>Financial!H39</f>
        <v>0.8</v>
      </c>
      <c r="F94" s="907"/>
      <c r="G94" s="908">
        <f>Financial!F39</f>
        <v>0</v>
      </c>
    </row>
    <row r="95" spans="3:7" x14ac:dyDescent="0.2">
      <c r="D95" s="896" t="s">
        <v>193</v>
      </c>
      <c r="E95" s="907">
        <f>Financial!H40</f>
        <v>0</v>
      </c>
      <c r="F95" s="907"/>
      <c r="G95" s="908">
        <f>Financial!F40</f>
        <v>0</v>
      </c>
    </row>
    <row r="96" spans="3:7" x14ac:dyDescent="0.2">
      <c r="D96" s="896" t="s">
        <v>193</v>
      </c>
      <c r="E96" s="907">
        <f>Financial!H41</f>
        <v>0</v>
      </c>
      <c r="F96" s="907"/>
      <c r="G96" s="908">
        <f>Financial!F41</f>
        <v>0</v>
      </c>
    </row>
    <row r="97" spans="4:7" x14ac:dyDescent="0.2">
      <c r="D97" s="896" t="s">
        <v>194</v>
      </c>
      <c r="E97" s="907">
        <f>Financial!H42</f>
        <v>0.2</v>
      </c>
      <c r="F97" s="907"/>
      <c r="G97" s="908">
        <f>Financial!F42</f>
        <v>0</v>
      </c>
    </row>
    <row r="98" spans="4:7" x14ac:dyDescent="0.2">
      <c r="D98" s="896" t="s">
        <v>194</v>
      </c>
      <c r="E98" s="907">
        <f>Financial!H43</f>
        <v>0.3</v>
      </c>
      <c r="F98" s="907"/>
      <c r="G98" s="908">
        <f>Financial!F43</f>
        <v>0</v>
      </c>
    </row>
    <row r="99" spans="4:7" x14ac:dyDescent="0.2">
      <c r="D99" s="896" t="s">
        <v>194</v>
      </c>
      <c r="E99" s="907">
        <f>Financial!H44</f>
        <v>0.4</v>
      </c>
      <c r="F99" s="907"/>
      <c r="G99" s="908">
        <f>Financial!F44</f>
        <v>0</v>
      </c>
    </row>
    <row r="100" spans="4:7" x14ac:dyDescent="0.2">
      <c r="D100" s="896" t="s">
        <v>194</v>
      </c>
      <c r="E100" s="907" t="str">
        <f>Financial!H45</f>
        <v>50% (Low HM)</v>
      </c>
      <c r="F100" s="907"/>
      <c r="G100" s="908">
        <f>Financial!F45</f>
        <v>0</v>
      </c>
    </row>
    <row r="101" spans="4:7" x14ac:dyDescent="0.2">
      <c r="D101" s="896" t="s">
        <v>194</v>
      </c>
      <c r="E101" s="907">
        <f>Financial!H46</f>
        <v>0.5</v>
      </c>
      <c r="F101" s="907"/>
      <c r="G101" s="908">
        <f>Financial!F46</f>
        <v>0</v>
      </c>
    </row>
    <row r="102" spans="4:7" x14ac:dyDescent="0.2">
      <c r="D102" s="896" t="s">
        <v>194</v>
      </c>
      <c r="E102" s="907">
        <f>Financial!H47</f>
        <v>0.6</v>
      </c>
      <c r="F102" s="907"/>
      <c r="G102" s="908">
        <f>Financial!F47</f>
        <v>0</v>
      </c>
    </row>
    <row r="103" spans="4:7" x14ac:dyDescent="0.2">
      <c r="D103" s="896" t="s">
        <v>194</v>
      </c>
      <c r="E103" s="907">
        <f>Financial!H48</f>
        <v>0.7</v>
      </c>
      <c r="F103" s="907"/>
      <c r="G103" s="908">
        <f>Financial!F48</f>
        <v>0</v>
      </c>
    </row>
    <row r="104" spans="4:7" x14ac:dyDescent="0.2">
      <c r="D104" s="896" t="s">
        <v>194</v>
      </c>
      <c r="E104" s="907">
        <f>Financial!H49</f>
        <v>0.8</v>
      </c>
      <c r="F104" s="907"/>
      <c r="G104" s="908">
        <f>Financial!F49</f>
        <v>0</v>
      </c>
    </row>
    <row r="105" spans="4:7" x14ac:dyDescent="0.2">
      <c r="D105" s="896" t="s">
        <v>194</v>
      </c>
      <c r="E105" s="907">
        <f>Financial!H50</f>
        <v>0</v>
      </c>
      <c r="F105" s="907"/>
      <c r="G105" s="908">
        <f>Financial!F50</f>
        <v>0</v>
      </c>
    </row>
    <row r="106" spans="4:7" x14ac:dyDescent="0.2">
      <c r="D106" s="896" t="s">
        <v>194</v>
      </c>
      <c r="E106" s="907">
        <f>Financial!H51</f>
        <v>0</v>
      </c>
      <c r="F106" s="907"/>
      <c r="G106" s="908">
        <f>Financial!F51</f>
        <v>0</v>
      </c>
    </row>
    <row r="107" spans="4:7" x14ac:dyDescent="0.2">
      <c r="D107" s="896" t="s">
        <v>195</v>
      </c>
      <c r="E107" s="907">
        <f>Financial!H52</f>
        <v>0.2</v>
      </c>
      <c r="F107" s="907"/>
      <c r="G107" s="908">
        <f>Financial!F52</f>
        <v>0</v>
      </c>
    </row>
    <row r="108" spans="4:7" x14ac:dyDescent="0.2">
      <c r="D108" s="896" t="s">
        <v>195</v>
      </c>
      <c r="E108" s="907">
        <f>Financial!H53</f>
        <v>0.3</v>
      </c>
      <c r="F108" s="907"/>
      <c r="G108" s="908">
        <f>Financial!F53</f>
        <v>0</v>
      </c>
    </row>
    <row r="109" spans="4:7" x14ac:dyDescent="0.2">
      <c r="D109" s="896" t="s">
        <v>195</v>
      </c>
      <c r="E109" s="907">
        <f>Financial!H54</f>
        <v>0.4</v>
      </c>
      <c r="F109" s="907"/>
      <c r="G109" s="908">
        <f>Financial!F54</f>
        <v>0</v>
      </c>
    </row>
    <row r="110" spans="4:7" x14ac:dyDescent="0.2">
      <c r="D110" s="896" t="s">
        <v>195</v>
      </c>
      <c r="E110" s="907" t="str">
        <f>Financial!H55</f>
        <v>50% (Low HM)</v>
      </c>
      <c r="F110" s="907"/>
      <c r="G110" s="908">
        <f>Financial!F55</f>
        <v>0</v>
      </c>
    </row>
    <row r="111" spans="4:7" x14ac:dyDescent="0.2">
      <c r="D111" s="896" t="s">
        <v>195</v>
      </c>
      <c r="E111" s="907">
        <f>Financial!H56</f>
        <v>0.5</v>
      </c>
      <c r="F111" s="907"/>
      <c r="G111" s="908">
        <f>Financial!F56</f>
        <v>0</v>
      </c>
    </row>
    <row r="112" spans="4:7" x14ac:dyDescent="0.2">
      <c r="D112" s="896" t="s">
        <v>195</v>
      </c>
      <c r="E112" s="907">
        <f>Financial!H57</f>
        <v>0.6</v>
      </c>
      <c r="F112" s="907"/>
      <c r="G112" s="908">
        <f>Financial!F57</f>
        <v>0</v>
      </c>
    </row>
    <row r="113" spans="4:7" x14ac:dyDescent="0.2">
      <c r="D113" s="896" t="s">
        <v>195</v>
      </c>
      <c r="E113" s="907">
        <f>Financial!H58</f>
        <v>0.7</v>
      </c>
      <c r="F113" s="907"/>
      <c r="G113" s="908">
        <f>Financial!F58</f>
        <v>0</v>
      </c>
    </row>
    <row r="114" spans="4:7" x14ac:dyDescent="0.2">
      <c r="D114" s="896" t="s">
        <v>195</v>
      </c>
      <c r="E114" s="907">
        <f>Financial!H59</f>
        <v>0.8</v>
      </c>
      <c r="F114" s="907"/>
      <c r="G114" s="908">
        <f>Financial!F59</f>
        <v>0</v>
      </c>
    </row>
    <row r="115" spans="4:7" x14ac:dyDescent="0.2">
      <c r="D115" s="896" t="s">
        <v>195</v>
      </c>
      <c r="E115" s="907">
        <f>Financial!H60</f>
        <v>0</v>
      </c>
      <c r="F115" s="907"/>
      <c r="G115" s="908">
        <f>Financial!F60</f>
        <v>0</v>
      </c>
    </row>
    <row r="116" spans="4:7" x14ac:dyDescent="0.2">
      <c r="D116" s="896" t="s">
        <v>195</v>
      </c>
      <c r="E116" s="907">
        <f>Financial!H61</f>
        <v>0</v>
      </c>
      <c r="F116" s="907"/>
      <c r="G116" s="908">
        <f>Financial!F61</f>
        <v>0</v>
      </c>
    </row>
    <row r="117" spans="4:7" x14ac:dyDescent="0.2">
      <c r="D117" s="896" t="s">
        <v>196</v>
      </c>
      <c r="E117" s="907">
        <f>Financial!H62</f>
        <v>0.2</v>
      </c>
      <c r="F117" s="907"/>
      <c r="G117" s="908">
        <f>Financial!F62</f>
        <v>0</v>
      </c>
    </row>
    <row r="118" spans="4:7" x14ac:dyDescent="0.2">
      <c r="D118" s="896" t="s">
        <v>196</v>
      </c>
      <c r="E118" s="907">
        <f>Financial!H63</f>
        <v>0.3</v>
      </c>
      <c r="F118" s="907"/>
      <c r="G118" s="908">
        <f>Financial!F63</f>
        <v>0</v>
      </c>
    </row>
    <row r="119" spans="4:7" x14ac:dyDescent="0.2">
      <c r="D119" s="896" t="s">
        <v>196</v>
      </c>
      <c r="E119" s="907">
        <f>Financial!H64</f>
        <v>0.4</v>
      </c>
      <c r="F119" s="907"/>
      <c r="G119" s="908">
        <f>Financial!F64</f>
        <v>0</v>
      </c>
    </row>
    <row r="120" spans="4:7" x14ac:dyDescent="0.2">
      <c r="D120" s="896" t="s">
        <v>196</v>
      </c>
      <c r="E120" s="907" t="str">
        <f>Financial!H65</f>
        <v>50% (Low HM)</v>
      </c>
      <c r="F120" s="907"/>
      <c r="G120" s="908">
        <f>Financial!F65</f>
        <v>0</v>
      </c>
    </row>
    <row r="121" spans="4:7" x14ac:dyDescent="0.2">
      <c r="D121" s="896" t="s">
        <v>196</v>
      </c>
      <c r="E121" s="907">
        <f>Financial!H66</f>
        <v>0.5</v>
      </c>
      <c r="F121" s="907"/>
      <c r="G121" s="908">
        <f>Financial!F66</f>
        <v>0</v>
      </c>
    </row>
    <row r="122" spans="4:7" x14ac:dyDescent="0.2">
      <c r="D122" s="896" t="s">
        <v>196</v>
      </c>
      <c r="E122" s="907">
        <f>Financial!H67</f>
        <v>0.6</v>
      </c>
      <c r="F122" s="907"/>
      <c r="G122" s="908">
        <f>Financial!F67</f>
        <v>0</v>
      </c>
    </row>
    <row r="123" spans="4:7" x14ac:dyDescent="0.2">
      <c r="D123" s="896" t="s">
        <v>196</v>
      </c>
      <c r="E123" s="907">
        <f>Financial!H68</f>
        <v>0.7</v>
      </c>
      <c r="F123" s="907"/>
      <c r="G123" s="908">
        <f>Financial!F68</f>
        <v>0</v>
      </c>
    </row>
    <row r="124" spans="4:7" x14ac:dyDescent="0.2">
      <c r="D124" s="896" t="s">
        <v>196</v>
      </c>
      <c r="E124" s="907">
        <f>Financial!H69</f>
        <v>0.8</v>
      </c>
      <c r="F124" s="907"/>
      <c r="G124" s="908">
        <f>Financial!F69</f>
        <v>0</v>
      </c>
    </row>
    <row r="125" spans="4:7" x14ac:dyDescent="0.2">
      <c r="D125" s="896" t="s">
        <v>196</v>
      </c>
      <c r="E125" s="907">
        <f>Financial!H70</f>
        <v>0</v>
      </c>
      <c r="F125" s="907"/>
      <c r="G125" s="908">
        <f>Financial!F70</f>
        <v>0</v>
      </c>
    </row>
    <row r="126" spans="4:7" x14ac:dyDescent="0.2">
      <c r="D126" s="896" t="s">
        <v>196</v>
      </c>
      <c r="E126" s="907">
        <f>Financial!H71</f>
        <v>0</v>
      </c>
      <c r="F126" s="907"/>
      <c r="G126" s="908">
        <f>Financial!F71</f>
        <v>0</v>
      </c>
    </row>
    <row r="127" spans="4:7" x14ac:dyDescent="0.2">
      <c r="D127" s="896" t="s">
        <v>643</v>
      </c>
      <c r="E127" s="907">
        <f>Financial!H72</f>
        <v>0.2</v>
      </c>
      <c r="F127" s="907"/>
      <c r="G127" s="908">
        <f>Financial!F72</f>
        <v>0</v>
      </c>
    </row>
    <row r="128" spans="4:7" x14ac:dyDescent="0.2">
      <c r="D128" s="896" t="s">
        <v>643</v>
      </c>
      <c r="E128" s="907">
        <f>Financial!H73</f>
        <v>0.3</v>
      </c>
      <c r="F128" s="907"/>
      <c r="G128" s="908">
        <f>Financial!F73</f>
        <v>0</v>
      </c>
    </row>
    <row r="129" spans="4:7" x14ac:dyDescent="0.2">
      <c r="D129" s="896" t="s">
        <v>643</v>
      </c>
      <c r="E129" s="907">
        <f>Financial!H74</f>
        <v>0.4</v>
      </c>
      <c r="F129" s="907"/>
      <c r="G129" s="908">
        <f>Financial!F74</f>
        <v>0</v>
      </c>
    </row>
    <row r="130" spans="4:7" x14ac:dyDescent="0.2">
      <c r="D130" s="896" t="s">
        <v>643</v>
      </c>
      <c r="E130" s="907" t="str">
        <f>Financial!H75</f>
        <v>50% (Low HM)</v>
      </c>
      <c r="F130" s="907"/>
      <c r="G130" s="908">
        <f>Financial!F75</f>
        <v>0</v>
      </c>
    </row>
    <row r="131" spans="4:7" x14ac:dyDescent="0.2">
      <c r="D131" s="896" t="s">
        <v>643</v>
      </c>
      <c r="E131" s="907">
        <f>Financial!H76</f>
        <v>0.5</v>
      </c>
      <c r="F131" s="907"/>
      <c r="G131" s="908">
        <f>Financial!F76</f>
        <v>0</v>
      </c>
    </row>
    <row r="132" spans="4:7" x14ac:dyDescent="0.2">
      <c r="D132" s="896" t="s">
        <v>643</v>
      </c>
      <c r="E132" s="907">
        <f>Financial!H77</f>
        <v>0.6</v>
      </c>
      <c r="F132" s="907"/>
      <c r="G132" s="908">
        <f>Financial!F77</f>
        <v>0</v>
      </c>
    </row>
    <row r="133" spans="4:7" x14ac:dyDescent="0.2">
      <c r="D133" s="896" t="s">
        <v>643</v>
      </c>
      <c r="E133" s="907">
        <f>Financial!H78</f>
        <v>0.7</v>
      </c>
      <c r="F133" s="907"/>
      <c r="G133" s="908">
        <f>Financial!F78</f>
        <v>0</v>
      </c>
    </row>
    <row r="134" spans="4:7" x14ac:dyDescent="0.2">
      <c r="D134" s="896" t="s">
        <v>643</v>
      </c>
      <c r="E134" s="907">
        <f>Financial!H79</f>
        <v>0.8</v>
      </c>
      <c r="F134" s="907"/>
      <c r="G134" s="908">
        <f>Financial!F79</f>
        <v>0</v>
      </c>
    </row>
    <row r="135" spans="4:7" x14ac:dyDescent="0.2">
      <c r="D135" s="896" t="s">
        <v>643</v>
      </c>
      <c r="E135" s="907">
        <f>Financial!H80</f>
        <v>0</v>
      </c>
      <c r="F135" s="907"/>
      <c r="G135" s="908">
        <f>Financial!F80</f>
        <v>0</v>
      </c>
    </row>
    <row r="136" spans="4:7" x14ac:dyDescent="0.2">
      <c r="D136" s="896" t="s">
        <v>643</v>
      </c>
      <c r="E136" s="907">
        <f>Financial!H81</f>
        <v>0</v>
      </c>
      <c r="F136" s="907"/>
      <c r="G136" s="908">
        <f>Financial!F81</f>
        <v>0</v>
      </c>
    </row>
    <row r="137" spans="4:7" x14ac:dyDescent="0.2">
      <c r="D137" s="909" t="str">
        <f>Financial!B82</f>
        <v>other</v>
      </c>
      <c r="E137" s="907">
        <f>Financial!H82</f>
        <v>0.2</v>
      </c>
      <c r="F137" s="907"/>
      <c r="G137" s="908">
        <f>Financial!F82</f>
        <v>0</v>
      </c>
    </row>
    <row r="138" spans="4:7" x14ac:dyDescent="0.2">
      <c r="D138" s="909" t="str">
        <f>Financial!B83</f>
        <v>other</v>
      </c>
      <c r="E138" s="907">
        <f>Financial!H83</f>
        <v>0.3</v>
      </c>
      <c r="F138" s="907"/>
      <c r="G138" s="908">
        <f>Financial!F83</f>
        <v>0</v>
      </c>
    </row>
    <row r="139" spans="4:7" x14ac:dyDescent="0.2">
      <c r="D139" s="909" t="str">
        <f>Financial!B84</f>
        <v>other</v>
      </c>
      <c r="E139" s="907">
        <f>Financial!H84</f>
        <v>0.4</v>
      </c>
      <c r="F139" s="907"/>
      <c r="G139" s="908">
        <f>Financial!F84</f>
        <v>0</v>
      </c>
    </row>
    <row r="140" spans="4:7" x14ac:dyDescent="0.2">
      <c r="D140" s="909" t="str">
        <f>Financial!B84</f>
        <v>other</v>
      </c>
      <c r="E140" s="907" t="str">
        <f>Financial!H85</f>
        <v>50% (Low HM)</v>
      </c>
      <c r="F140" s="907"/>
      <c r="G140" s="908">
        <f>Financial!F85</f>
        <v>0</v>
      </c>
    </row>
    <row r="141" spans="4:7" x14ac:dyDescent="0.2">
      <c r="D141" s="909" t="str">
        <f>Financial!B86</f>
        <v>other</v>
      </c>
      <c r="E141" s="907">
        <f>Financial!H86</f>
        <v>0.5</v>
      </c>
      <c r="F141" s="907"/>
      <c r="G141" s="908">
        <f>Financial!F86</f>
        <v>0</v>
      </c>
    </row>
    <row r="142" spans="4:7" x14ac:dyDescent="0.2">
      <c r="D142" s="909" t="str">
        <f>Financial!B87</f>
        <v>other</v>
      </c>
      <c r="E142" s="907">
        <f>Financial!H87</f>
        <v>0.6</v>
      </c>
      <c r="F142" s="907"/>
      <c r="G142" s="908">
        <f>Financial!F87</f>
        <v>0</v>
      </c>
    </row>
    <row r="143" spans="4:7" x14ac:dyDescent="0.2">
      <c r="D143" s="909" t="str">
        <f>Financial!B88</f>
        <v>other</v>
      </c>
      <c r="E143" s="907">
        <f>Financial!H88</f>
        <v>0.7</v>
      </c>
      <c r="F143" s="907"/>
      <c r="G143" s="908">
        <f>Financial!F88</f>
        <v>0</v>
      </c>
    </row>
    <row r="144" spans="4:7" x14ac:dyDescent="0.2">
      <c r="D144" s="909" t="str">
        <f>Financial!B89</f>
        <v>other</v>
      </c>
      <c r="E144" s="907">
        <f>Financial!H89</f>
        <v>0.8</v>
      </c>
      <c r="F144" s="907"/>
      <c r="G144" s="908">
        <f>Financial!F89</f>
        <v>0</v>
      </c>
    </row>
    <row r="145" spans="3:7" x14ac:dyDescent="0.2">
      <c r="D145" s="909" t="str">
        <f>Financial!B90</f>
        <v>other</v>
      </c>
      <c r="E145" s="907">
        <f>Financial!H90</f>
        <v>0</v>
      </c>
      <c r="F145" s="907"/>
      <c r="G145" s="908">
        <f>Financial!F90</f>
        <v>0</v>
      </c>
    </row>
    <row r="146" spans="3:7" x14ac:dyDescent="0.2">
      <c r="D146" s="909" t="str">
        <f>Financial!B91</f>
        <v>other</v>
      </c>
      <c r="E146" s="907" t="str">
        <f>Financial!H91</f>
        <v>mkt</v>
      </c>
      <c r="F146" s="907"/>
      <c r="G146" s="908">
        <f>Financial!F91</f>
        <v>0</v>
      </c>
    </row>
    <row r="147" spans="3:7" x14ac:dyDescent="0.2">
      <c r="D147" s="909" t="str">
        <f>Financial!B92</f>
        <v>other</v>
      </c>
      <c r="E147" s="907" t="str">
        <f>Financial!H92</f>
        <v>mgr(60%)</v>
      </c>
      <c r="F147" s="907"/>
      <c r="G147" s="912">
        <f>Financial!F92</f>
        <v>0</v>
      </c>
    </row>
    <row r="148" spans="3:7" x14ac:dyDescent="0.2">
      <c r="C148" s="905" t="s">
        <v>568</v>
      </c>
      <c r="D148" s="905"/>
      <c r="E148" s="907"/>
      <c r="F148" s="907"/>
      <c r="G148" s="908">
        <f>Financial!G96</f>
        <v>0</v>
      </c>
    </row>
    <row r="149" spans="3:7" ht="13.5" thickBot="1" x14ac:dyDescent="0.25">
      <c r="C149" s="913" t="s">
        <v>569</v>
      </c>
      <c r="D149" s="913"/>
      <c r="E149" s="914"/>
      <c r="F149" s="914"/>
      <c r="G149" s="915">
        <f>Financial!F97</f>
        <v>7.0000000000000007E-2</v>
      </c>
    </row>
    <row r="150" spans="3:7" x14ac:dyDescent="0.2">
      <c r="C150" s="913" t="s">
        <v>570</v>
      </c>
      <c r="D150" s="913"/>
      <c r="G150" s="908">
        <f>G148*(1-G149)</f>
        <v>0</v>
      </c>
    </row>
    <row r="151" spans="3:7" ht="13.5" thickBot="1" x14ac:dyDescent="0.25">
      <c r="C151" s="913" t="s">
        <v>571</v>
      </c>
      <c r="D151" s="913"/>
      <c r="G151" s="910">
        <f>Financial!G99</f>
        <v>0</v>
      </c>
    </row>
    <row r="152" spans="3:7" x14ac:dyDescent="0.2">
      <c r="C152" s="913" t="s">
        <v>572</v>
      </c>
      <c r="D152" s="913"/>
      <c r="G152" s="908">
        <f>G150+G151</f>
        <v>0</v>
      </c>
    </row>
    <row r="153" spans="3:7" ht="13.5" thickBot="1" x14ac:dyDescent="0.25">
      <c r="C153" s="913" t="s">
        <v>573</v>
      </c>
      <c r="D153" s="913"/>
      <c r="G153" s="910">
        <v>12</v>
      </c>
    </row>
    <row r="154" spans="3:7" x14ac:dyDescent="0.2">
      <c r="C154" s="913" t="s">
        <v>574</v>
      </c>
      <c r="D154" s="913"/>
      <c r="G154" s="908">
        <f>G152*G153</f>
        <v>0</v>
      </c>
    </row>
    <row r="155" spans="3:7" x14ac:dyDescent="0.2">
      <c r="C155" s="905"/>
      <c r="D155" s="905"/>
      <c r="E155" s="905"/>
      <c r="F155" s="905"/>
    </row>
    <row r="156" spans="3:7" x14ac:dyDescent="0.2">
      <c r="C156" s="672" t="s">
        <v>255</v>
      </c>
      <c r="D156" s="672"/>
      <c r="E156" s="672"/>
      <c r="F156" s="672"/>
      <c r="G156" s="906"/>
    </row>
    <row r="157" spans="3:7" x14ac:dyDescent="0.2">
      <c r="C157" s="905" t="s">
        <v>39</v>
      </c>
      <c r="D157" s="905"/>
      <c r="E157" s="905"/>
      <c r="F157" s="905"/>
      <c r="G157" s="908">
        <f>Financial!D116</f>
        <v>0</v>
      </c>
    </row>
    <row r="158" spans="3:7" x14ac:dyDescent="0.2">
      <c r="C158" s="905" t="s">
        <v>575</v>
      </c>
      <c r="D158" s="905"/>
      <c r="E158" s="905"/>
      <c r="F158" s="905"/>
      <c r="G158" s="908">
        <f>Financial!D109</f>
        <v>0</v>
      </c>
    </row>
    <row r="159" spans="3:7" x14ac:dyDescent="0.2">
      <c r="C159" s="905" t="s">
        <v>576</v>
      </c>
      <c r="D159" s="905"/>
      <c r="E159" s="905"/>
      <c r="F159" s="905"/>
      <c r="G159" s="908">
        <f>Financial!H116</f>
        <v>0</v>
      </c>
    </row>
    <row r="160" spans="3:7" x14ac:dyDescent="0.2">
      <c r="C160" s="905" t="s">
        <v>250</v>
      </c>
      <c r="D160" s="905"/>
      <c r="E160" s="905"/>
      <c r="F160" s="905"/>
      <c r="G160" s="908">
        <f>Financial!D128</f>
        <v>0</v>
      </c>
    </row>
    <row r="161" spans="3:7" x14ac:dyDescent="0.2">
      <c r="C161" s="905" t="s">
        <v>159</v>
      </c>
      <c r="D161" s="905"/>
      <c r="E161" s="905"/>
      <c r="F161" s="905"/>
      <c r="G161" s="908">
        <f>Financial!H123</f>
        <v>0</v>
      </c>
    </row>
    <row r="162" spans="3:7" ht="13.5" thickBot="1" x14ac:dyDescent="0.25">
      <c r="C162" s="905" t="s">
        <v>185</v>
      </c>
      <c r="D162" s="905"/>
      <c r="E162" s="905"/>
      <c r="F162" s="905"/>
      <c r="G162" s="910">
        <f>Financial!I128</f>
        <v>0</v>
      </c>
    </row>
    <row r="163" spans="3:7" x14ac:dyDescent="0.2">
      <c r="C163" s="905" t="s">
        <v>577</v>
      </c>
      <c r="D163" s="905"/>
      <c r="E163" s="905"/>
      <c r="F163" s="905"/>
      <c r="G163" s="916">
        <f>SUM(G157:G162)</f>
        <v>0</v>
      </c>
    </row>
    <row r="164" spans="3:7" x14ac:dyDescent="0.2">
      <c r="C164" s="905"/>
      <c r="D164" s="905"/>
      <c r="E164" s="905"/>
      <c r="F164" s="905"/>
      <c r="G164" s="916"/>
    </row>
    <row r="165" spans="3:7" ht="25.5" x14ac:dyDescent="0.2">
      <c r="C165" s="917" t="s">
        <v>578</v>
      </c>
      <c r="D165" s="917"/>
      <c r="E165" s="905"/>
      <c r="F165" s="905"/>
      <c r="G165" s="908">
        <f>G154-G163</f>
        <v>0</v>
      </c>
    </row>
    <row r="166" spans="3:7" x14ac:dyDescent="0.2">
      <c r="C166" s="905"/>
      <c r="D166" s="905"/>
      <c r="E166" s="905"/>
      <c r="F166" s="905"/>
      <c r="G166" s="908"/>
    </row>
    <row r="167" spans="3:7" x14ac:dyDescent="0.2">
      <c r="C167" s="672" t="s">
        <v>579</v>
      </c>
      <c r="D167" s="672"/>
      <c r="E167" s="672"/>
      <c r="F167" s="672"/>
      <c r="G167" s="908"/>
    </row>
    <row r="168" spans="3:7" x14ac:dyDescent="0.2">
      <c r="D168" s="908" t="s">
        <v>635</v>
      </c>
      <c r="G168" s="908">
        <f>'Source of Funds'!E13</f>
        <v>0</v>
      </c>
    </row>
    <row r="169" spans="3:7" x14ac:dyDescent="0.2">
      <c r="D169" s="908" t="s">
        <v>635</v>
      </c>
      <c r="G169" s="908">
        <f>'Source of Funds'!E14</f>
        <v>0</v>
      </c>
    </row>
    <row r="170" spans="3:7" x14ac:dyDescent="0.2">
      <c r="D170" s="908" t="s">
        <v>636</v>
      </c>
      <c r="G170" s="908">
        <f>'Source of Funds'!E15</f>
        <v>0</v>
      </c>
    </row>
    <row r="171" spans="3:7" x14ac:dyDescent="0.2">
      <c r="D171" s="908" t="s">
        <v>636</v>
      </c>
      <c r="G171" s="908">
        <f>'Source of Funds'!E16</f>
        <v>0</v>
      </c>
    </row>
    <row r="172" spans="3:7" x14ac:dyDescent="0.2">
      <c r="D172" s="908" t="s">
        <v>630</v>
      </c>
      <c r="G172" s="908">
        <f>'Source of Funds'!E17</f>
        <v>0</v>
      </c>
    </row>
    <row r="173" spans="3:7" x14ac:dyDescent="0.2">
      <c r="D173" s="908" t="s">
        <v>631</v>
      </c>
      <c r="G173" s="908">
        <f>'Source of Funds'!E18</f>
        <v>0</v>
      </c>
    </row>
    <row r="174" spans="3:7" x14ac:dyDescent="0.2">
      <c r="D174" s="908" t="s">
        <v>632</v>
      </c>
      <c r="G174" s="908">
        <f>'Source of Funds'!E19</f>
        <v>0</v>
      </c>
    </row>
    <row r="175" spans="3:7" x14ac:dyDescent="0.2">
      <c r="D175" s="908" t="s">
        <v>68</v>
      </c>
      <c r="G175" s="908">
        <f>'Source of Funds'!E20</f>
        <v>0</v>
      </c>
    </row>
    <row r="176" spans="3:7" x14ac:dyDescent="0.2">
      <c r="D176" s="908" t="s">
        <v>68</v>
      </c>
      <c r="G176" s="908">
        <f>'Source of Funds'!E21</f>
        <v>0</v>
      </c>
    </row>
    <row r="177" spans="3:7" x14ac:dyDescent="0.2">
      <c r="D177" s="908" t="s">
        <v>68</v>
      </c>
      <c r="G177" s="908">
        <f>'Source of Funds'!E22</f>
        <v>0</v>
      </c>
    </row>
    <row r="178" spans="3:7" x14ac:dyDescent="0.2">
      <c r="D178" s="908" t="s">
        <v>68</v>
      </c>
      <c r="G178" s="908">
        <f>'Source of Funds'!E23</f>
        <v>0</v>
      </c>
    </row>
    <row r="179" spans="3:7" x14ac:dyDescent="0.2">
      <c r="D179" s="908" t="s">
        <v>625</v>
      </c>
      <c r="G179" s="908">
        <f>'Source of Funds'!E24</f>
        <v>0</v>
      </c>
    </row>
    <row r="180" spans="3:7" x14ac:dyDescent="0.2">
      <c r="D180" s="908" t="s">
        <v>759</v>
      </c>
      <c r="G180" s="908">
        <f>'Source of Funds'!E25</f>
        <v>0</v>
      </c>
    </row>
    <row r="181" spans="3:7" x14ac:dyDescent="0.2">
      <c r="D181" s="908" t="s">
        <v>760</v>
      </c>
      <c r="E181" s="896"/>
      <c r="F181" s="896"/>
      <c r="G181" s="912">
        <f>'Source of Funds'!E26</f>
        <v>0</v>
      </c>
    </row>
    <row r="182" spans="3:7" x14ac:dyDescent="0.2">
      <c r="D182" s="908" t="s">
        <v>637</v>
      </c>
      <c r="E182" s="896"/>
      <c r="F182" s="896"/>
      <c r="G182" s="908">
        <f>SUM(G168:G181)</f>
        <v>0</v>
      </c>
    </row>
    <row r="183" spans="3:7" x14ac:dyDescent="0.2">
      <c r="D183" s="908" t="s">
        <v>580</v>
      </c>
      <c r="E183" s="896"/>
      <c r="F183" s="896"/>
      <c r="G183" s="681">
        <f>IFERROR((G180+G181)/G182,0)</f>
        <v>0</v>
      </c>
    </row>
    <row r="184" spans="3:7" x14ac:dyDescent="0.2">
      <c r="C184" s="905"/>
      <c r="D184" s="905"/>
      <c r="E184" s="905"/>
      <c r="F184" s="905"/>
      <c r="G184" s="918"/>
    </row>
    <row r="185" spans="3:7" x14ac:dyDescent="0.2">
      <c r="C185" s="672" t="s">
        <v>581</v>
      </c>
      <c r="D185" s="672"/>
      <c r="E185" s="905"/>
      <c r="F185" s="905"/>
      <c r="G185" s="918"/>
    </row>
    <row r="186" spans="3:7" x14ac:dyDescent="0.2">
      <c r="C186" s="919" t="str">
        <f>[1]Analysis!D277</f>
        <v>HTC Requested</v>
      </c>
      <c r="D186" s="919"/>
      <c r="E186" s="905"/>
      <c r="F186" s="905"/>
      <c r="G186" s="908">
        <f>G7</f>
        <v>0</v>
      </c>
    </row>
    <row r="187" spans="3:7" x14ac:dyDescent="0.2">
      <c r="C187" s="905" t="s">
        <v>582</v>
      </c>
      <c r="D187" s="905"/>
      <c r="E187" s="905"/>
      <c r="F187" s="905"/>
      <c r="G187" s="908">
        <f>G180+G181</f>
        <v>0</v>
      </c>
    </row>
    <row r="188" spans="3:7" x14ac:dyDescent="0.2">
      <c r="C188" s="905" t="s">
        <v>583</v>
      </c>
      <c r="D188" s="905"/>
      <c r="E188" s="905"/>
      <c r="F188" s="905"/>
      <c r="G188" s="920">
        <f>IFERROR(G187/G186,0)</f>
        <v>0</v>
      </c>
    </row>
    <row r="189" spans="3:7" x14ac:dyDescent="0.2">
      <c r="C189" s="905"/>
      <c r="D189" s="905"/>
      <c r="E189" s="905"/>
      <c r="F189" s="905"/>
      <c r="G189" s="918"/>
    </row>
    <row r="190" spans="3:7" x14ac:dyDescent="0.2">
      <c r="C190" s="672" t="s">
        <v>662</v>
      </c>
      <c r="D190" s="672"/>
      <c r="E190" s="672"/>
      <c r="F190" s="672"/>
      <c r="G190" s="918"/>
    </row>
    <row r="191" spans="3:7" x14ac:dyDescent="0.2">
      <c r="C191" s="672"/>
      <c r="D191" s="672"/>
      <c r="E191" s="672"/>
      <c r="F191" s="672"/>
      <c r="G191" s="918"/>
    </row>
    <row r="192" spans="3:7" ht="12" customHeight="1" x14ac:dyDescent="0.2">
      <c r="C192" s="917" t="s">
        <v>249</v>
      </c>
      <c r="D192" s="917"/>
      <c r="E192" s="905"/>
      <c r="F192" s="905"/>
      <c r="G192" s="908">
        <f>Financial!C142</f>
        <v>0</v>
      </c>
    </row>
    <row r="193" spans="3:7" ht="12" customHeight="1" x14ac:dyDescent="0.2">
      <c r="C193" s="917" t="s">
        <v>663</v>
      </c>
      <c r="D193" s="917"/>
      <c r="E193" s="905"/>
      <c r="F193" s="905"/>
      <c r="G193" s="908">
        <f>Financial!E142</f>
        <v>0</v>
      </c>
    </row>
    <row r="194" spans="3:7" ht="12" customHeight="1" x14ac:dyDescent="0.2">
      <c r="C194" s="917" t="s">
        <v>664</v>
      </c>
      <c r="D194" s="917"/>
      <c r="E194" s="905"/>
      <c r="F194" s="905"/>
      <c r="G194" s="908">
        <f>Financial!G142</f>
        <v>0</v>
      </c>
    </row>
    <row r="195" spans="3:7" ht="12" customHeight="1" x14ac:dyDescent="0.2">
      <c r="C195" s="917" t="s">
        <v>665</v>
      </c>
      <c r="D195" s="917"/>
      <c r="E195" s="905"/>
      <c r="F195" s="905"/>
      <c r="G195" s="908">
        <f>G192-G193-G194</f>
        <v>0</v>
      </c>
    </row>
    <row r="196" spans="3:7" x14ac:dyDescent="0.2">
      <c r="C196" s="905" t="s">
        <v>585</v>
      </c>
      <c r="D196" s="905"/>
      <c r="E196" s="905"/>
      <c r="F196" s="905"/>
      <c r="G196" s="908">
        <f>Financial!J142</f>
        <v>0</v>
      </c>
    </row>
    <row r="197" spans="3:7" x14ac:dyDescent="0.2">
      <c r="C197" s="905" t="s">
        <v>584</v>
      </c>
      <c r="D197" s="905"/>
      <c r="E197" s="905"/>
      <c r="F197" s="905"/>
      <c r="G197" s="921">
        <f>IFERROR(G195/G196,0)</f>
        <v>0</v>
      </c>
    </row>
    <row r="198" spans="3:7" x14ac:dyDescent="0.2">
      <c r="C198" s="905" t="s">
        <v>666</v>
      </c>
      <c r="D198" s="905"/>
      <c r="E198" s="905"/>
      <c r="F198" s="905"/>
      <c r="G198" s="921">
        <f>IFERROR(G192/(G193+G194+G196),0)</f>
        <v>0</v>
      </c>
    </row>
    <row r="199" spans="3:7" x14ac:dyDescent="0.2">
      <c r="C199" s="905"/>
      <c r="D199" s="905"/>
      <c r="E199" s="905"/>
      <c r="F199" s="905"/>
      <c r="G199" s="918"/>
    </row>
    <row r="200" spans="3:7" x14ac:dyDescent="0.2">
      <c r="C200" s="672" t="s">
        <v>586</v>
      </c>
      <c r="D200" s="672"/>
      <c r="G200" s="918"/>
    </row>
    <row r="201" spans="3:7" x14ac:dyDescent="0.2">
      <c r="G201" s="918"/>
    </row>
    <row r="202" spans="3:7" x14ac:dyDescent="0.2">
      <c r="C202" s="673" t="s">
        <v>127</v>
      </c>
      <c r="G202" s="908">
        <f>'Uses of Funds'!C17</f>
        <v>0</v>
      </c>
    </row>
    <row r="203" spans="3:7" x14ac:dyDescent="0.2">
      <c r="C203" s="673" t="s">
        <v>667</v>
      </c>
      <c r="G203" s="908">
        <f>'Uses of Funds'!C25</f>
        <v>0</v>
      </c>
    </row>
    <row r="204" spans="3:7" x14ac:dyDescent="0.2">
      <c r="C204" s="673" t="s">
        <v>131</v>
      </c>
      <c r="G204" s="908">
        <f>'Uses of Funds'!C35</f>
        <v>0</v>
      </c>
    </row>
    <row r="205" spans="3:7" x14ac:dyDescent="0.2">
      <c r="C205" s="673" t="s">
        <v>587</v>
      </c>
      <c r="G205" s="908">
        <f>'Uses of Funds'!C53</f>
        <v>0</v>
      </c>
    </row>
    <row r="206" spans="3:7" x14ac:dyDescent="0.2">
      <c r="C206" s="673" t="s">
        <v>497</v>
      </c>
      <c r="G206" s="908">
        <f>'Uses of Funds'!C69+'Uses of Funds'!C86+'Uses of Funds'!C100+'Uses of Funds'!C116+'Uses of Funds'!C127</f>
        <v>0</v>
      </c>
    </row>
    <row r="207" spans="3:7" x14ac:dyDescent="0.2">
      <c r="C207" s="673" t="s">
        <v>588</v>
      </c>
      <c r="G207" s="908">
        <f>'Uses of Funds'!C137</f>
        <v>0</v>
      </c>
    </row>
    <row r="208" spans="3:7" ht="13.5" thickBot="1" x14ac:dyDescent="0.25">
      <c r="C208" s="673" t="s">
        <v>589</v>
      </c>
      <c r="G208" s="910">
        <f>'Uses of Funds'!C148</f>
        <v>0</v>
      </c>
    </row>
    <row r="209" spans="3:7" x14ac:dyDescent="0.2">
      <c r="C209" s="673" t="s">
        <v>553</v>
      </c>
      <c r="G209" s="908">
        <f>SUM(G202:G208)</f>
        <v>0</v>
      </c>
    </row>
    <row r="210" spans="3:7" x14ac:dyDescent="0.2">
      <c r="C210" s="673" t="s">
        <v>764</v>
      </c>
      <c r="G210" s="908">
        <f>'Uses of Funds'!C154</f>
        <v>0</v>
      </c>
    </row>
    <row r="211" spans="3:7" x14ac:dyDescent="0.2">
      <c r="C211" s="673" t="s">
        <v>765</v>
      </c>
      <c r="G211" s="908">
        <f>G209-G210</f>
        <v>0</v>
      </c>
    </row>
    <row r="212" spans="3:7" x14ac:dyDescent="0.2">
      <c r="G212" s="918"/>
    </row>
    <row r="213" spans="3:7" x14ac:dyDescent="0.2">
      <c r="C213" s="672" t="s">
        <v>590</v>
      </c>
      <c r="D213" s="672"/>
      <c r="G213" s="918"/>
    </row>
    <row r="214" spans="3:7" x14ac:dyDescent="0.2">
      <c r="G214" s="918"/>
    </row>
    <row r="215" spans="3:7" x14ac:dyDescent="0.2">
      <c r="C215" s="673" t="s">
        <v>553</v>
      </c>
      <c r="G215" s="908">
        <f>G209</f>
        <v>0</v>
      </c>
    </row>
    <row r="216" spans="3:7" ht="13.5" thickBot="1" x14ac:dyDescent="0.25">
      <c r="C216" s="673" t="s">
        <v>591</v>
      </c>
      <c r="G216" s="910">
        <f>G182</f>
        <v>0</v>
      </c>
    </row>
    <row r="217" spans="3:7" x14ac:dyDescent="0.2">
      <c r="C217" s="673" t="s">
        <v>592</v>
      </c>
      <c r="G217" s="908">
        <f>G215-G216</f>
        <v>0</v>
      </c>
    </row>
    <row r="218" spans="3:7" x14ac:dyDescent="0.2">
      <c r="G218" s="918"/>
    </row>
    <row r="219" spans="3:7" x14ac:dyDescent="0.2">
      <c r="C219" s="672" t="s">
        <v>593</v>
      </c>
      <c r="D219" s="672"/>
      <c r="G219" s="918"/>
    </row>
    <row r="220" spans="3:7" x14ac:dyDescent="0.2">
      <c r="E220" s="674" t="s">
        <v>594</v>
      </c>
      <c r="F220" s="674"/>
      <c r="G220" s="918"/>
    </row>
    <row r="221" spans="3:7" x14ac:dyDescent="0.2">
      <c r="C221" s="673" t="s">
        <v>138</v>
      </c>
      <c r="E221" s="682">
        <f>'All Cost Fees'!F48</f>
        <v>0.06</v>
      </c>
      <c r="F221" s="682"/>
      <c r="G221" s="681">
        <f>'All Cost Fees'!G48</f>
        <v>0</v>
      </c>
    </row>
    <row r="222" spans="3:7" x14ac:dyDescent="0.2">
      <c r="C222" s="673" t="s">
        <v>139</v>
      </c>
      <c r="E222" s="682">
        <f>'All Cost Fees'!F49</f>
        <v>0.02</v>
      </c>
      <c r="F222" s="682"/>
      <c r="G222" s="681">
        <f>'All Cost Fees'!G49</f>
        <v>0</v>
      </c>
    </row>
    <row r="223" spans="3:7" x14ac:dyDescent="0.2">
      <c r="C223" s="673" t="s">
        <v>140</v>
      </c>
      <c r="E223" s="682">
        <f>'All Cost Fees'!F50</f>
        <v>6.0000000000000005E-2</v>
      </c>
      <c r="F223" s="682"/>
      <c r="G223" s="681">
        <f>'All Cost Fees'!G50</f>
        <v>0</v>
      </c>
    </row>
    <row r="224" spans="3:7" x14ac:dyDescent="0.2">
      <c r="C224" s="673" t="s">
        <v>588</v>
      </c>
      <c r="E224" s="682">
        <f>'All Cost Fees'!F51</f>
        <v>0.15</v>
      </c>
      <c r="F224" s="682"/>
      <c r="G224" s="681">
        <f>'All Cost Fees'!G51</f>
        <v>0</v>
      </c>
    </row>
    <row r="225" spans="3:7" x14ac:dyDescent="0.2">
      <c r="C225" s="673" t="s">
        <v>685</v>
      </c>
      <c r="E225" s="922">
        <f>'All Cost Fees'!F52</f>
        <v>0.4</v>
      </c>
      <c r="F225" s="682"/>
      <c r="G225" s="681">
        <f>'All Cost Fees'!G52</f>
        <v>0</v>
      </c>
    </row>
    <row r="226" spans="3:7" x14ac:dyDescent="0.2">
      <c r="E226" s="682"/>
      <c r="F226" s="682"/>
      <c r="G226" s="681"/>
    </row>
    <row r="227" spans="3:7" x14ac:dyDescent="0.2">
      <c r="G227" s="918"/>
    </row>
    <row r="228" spans="3:7" x14ac:dyDescent="0.2">
      <c r="C228" s="672" t="s">
        <v>595</v>
      </c>
      <c r="D228" s="672"/>
      <c r="G228" s="923"/>
    </row>
    <row r="229" spans="3:7" x14ac:dyDescent="0.2">
      <c r="E229" s="674" t="s">
        <v>594</v>
      </c>
      <c r="G229" s="923"/>
    </row>
    <row r="230" spans="3:7" x14ac:dyDescent="0.2">
      <c r="C230" s="673" t="s">
        <v>766</v>
      </c>
      <c r="E230" s="924" t="s">
        <v>699</v>
      </c>
      <c r="G230" s="908">
        <f>'All Cost Fees'!G56</f>
        <v>0</v>
      </c>
    </row>
    <row r="231" spans="3:7" x14ac:dyDescent="0.2">
      <c r="C231" s="673" t="s">
        <v>767</v>
      </c>
      <c r="E231" s="924">
        <f>'All Cost Fees'!F57</f>
        <v>350000</v>
      </c>
      <c r="G231" s="908">
        <f>'All Cost Fees'!G57</f>
        <v>0</v>
      </c>
    </row>
    <row r="232" spans="3:7" x14ac:dyDescent="0.2">
      <c r="C232" s="673" t="str">
        <f>'All Cost Fees'!D58</f>
        <v>Cost per unit Const / Rehab</v>
      </c>
      <c r="E232" s="924" t="str">
        <f>'All Cost Fees'!F58</f>
        <v>see section below</v>
      </c>
      <c r="G232" s="908">
        <f>'All Cost Fees'!G58</f>
        <v>0</v>
      </c>
    </row>
    <row r="233" spans="3:7" x14ac:dyDescent="0.2">
      <c r="C233" s="673" t="s">
        <v>596</v>
      </c>
      <c r="E233" s="924" t="str">
        <f>'All Cost Fees'!F59</f>
        <v>n/a</v>
      </c>
      <c r="G233" s="908">
        <f>'All Cost Fees'!G59</f>
        <v>0</v>
      </c>
    </row>
    <row r="234" spans="3:7" x14ac:dyDescent="0.2">
      <c r="C234" s="673" t="s">
        <v>597</v>
      </c>
      <c r="E234" s="924" t="str">
        <f>'All Cost Fees'!F60</f>
        <v>$3,000 min</v>
      </c>
      <c r="G234" s="908">
        <f>'All Cost Fees'!G60</f>
        <v>0</v>
      </c>
    </row>
    <row r="235" spans="3:7" x14ac:dyDescent="0.2">
      <c r="C235" s="673" t="s">
        <v>664</v>
      </c>
      <c r="E235" s="924" t="str">
        <f>'All Cost Fees'!F61</f>
        <v>$350 min</v>
      </c>
      <c r="G235" s="908">
        <f>'All Cost Fees'!G61</f>
        <v>0</v>
      </c>
    </row>
    <row r="236" spans="3:7" x14ac:dyDescent="0.2">
      <c r="E236" s="681"/>
      <c r="G236" s="923"/>
    </row>
    <row r="237" spans="3:7" x14ac:dyDescent="0.2">
      <c r="C237" s="672" t="s">
        <v>598</v>
      </c>
      <c r="D237" s="672"/>
      <c r="G237" s="923"/>
    </row>
    <row r="238" spans="3:7" x14ac:dyDescent="0.2">
      <c r="G238" s="923"/>
    </row>
    <row r="239" spans="3:7" x14ac:dyDescent="0.2">
      <c r="C239" s="673" t="s">
        <v>626</v>
      </c>
      <c r="G239" s="921">
        <f>'All Cost Fees'!G65</f>
        <v>0</v>
      </c>
    </row>
    <row r="240" spans="3:7" x14ac:dyDescent="0.2">
      <c r="C240" s="673" t="s">
        <v>627</v>
      </c>
      <c r="G240" s="921">
        <f>'All Cost Fees'!G66</f>
        <v>0</v>
      </c>
    </row>
    <row r="241" spans="3:7" x14ac:dyDescent="0.2">
      <c r="C241" s="673" t="s">
        <v>599</v>
      </c>
      <c r="G241" s="921">
        <f>'All Cost Fees'!G67</f>
        <v>0</v>
      </c>
    </row>
    <row r="242" spans="3:7" x14ac:dyDescent="0.2">
      <c r="C242" s="673" t="s">
        <v>668</v>
      </c>
      <c r="G242" s="921">
        <f>'All Cost Fees'!G68</f>
        <v>0</v>
      </c>
    </row>
    <row r="243" spans="3:7" x14ac:dyDescent="0.2">
      <c r="G243" s="923"/>
    </row>
    <row r="244" spans="3:7" x14ac:dyDescent="0.2">
      <c r="C244" s="672" t="s">
        <v>638</v>
      </c>
      <c r="D244" s="672"/>
      <c r="G244" s="923">
        <f>'HC DevEval'!D72</f>
        <v>0</v>
      </c>
    </row>
    <row r="245" spans="3:7" x14ac:dyDescent="0.2">
      <c r="G245" s="923"/>
    </row>
    <row r="246" spans="3:7" x14ac:dyDescent="0.2">
      <c r="C246" s="897" t="s">
        <v>600</v>
      </c>
      <c r="D246" s="897"/>
    </row>
    <row r="247" spans="3:7" x14ac:dyDescent="0.2">
      <c r="C247" s="897"/>
      <c r="D247" s="897"/>
      <c r="G247" s="906"/>
    </row>
    <row r="248" spans="3:7" x14ac:dyDescent="0.2">
      <c r="D248" s="896" t="s">
        <v>601</v>
      </c>
      <c r="G248" s="925">
        <f>'HC DevEval'!D57</f>
        <v>0</v>
      </c>
    </row>
    <row r="249" spans="3:7" x14ac:dyDescent="0.2">
      <c r="D249" s="896" t="s">
        <v>602</v>
      </c>
      <c r="G249" s="925">
        <f>'HC DevEval'!D58</f>
        <v>0</v>
      </c>
    </row>
    <row r="250" spans="3:7" x14ac:dyDescent="0.2">
      <c r="D250" s="896" t="s">
        <v>1115</v>
      </c>
      <c r="G250" s="908">
        <f>'HC DevEval'!D59</f>
        <v>0</v>
      </c>
    </row>
    <row r="251" spans="3:7" x14ac:dyDescent="0.2">
      <c r="D251" s="896" t="s">
        <v>1229</v>
      </c>
      <c r="G251" s="908">
        <f>'HC DevEval'!D60</f>
        <v>0</v>
      </c>
    </row>
    <row r="252" spans="3:7" x14ac:dyDescent="0.2">
      <c r="D252" s="896" t="s">
        <v>1228</v>
      </c>
      <c r="G252" s="908">
        <f>'HC DevEval'!D61</f>
        <v>0</v>
      </c>
    </row>
    <row r="253" spans="3:7" x14ac:dyDescent="0.2">
      <c r="D253" s="896" t="s">
        <v>1070</v>
      </c>
      <c r="G253" s="908">
        <f>'HC DevEval'!D62</f>
        <v>0</v>
      </c>
    </row>
    <row r="254" spans="3:7" x14ac:dyDescent="0.2">
      <c r="D254" s="897"/>
      <c r="G254" s="908"/>
    </row>
    <row r="255" spans="3:7" x14ac:dyDescent="0.2">
      <c r="D255" s="926" t="s">
        <v>603</v>
      </c>
      <c r="G255" s="918"/>
    </row>
    <row r="256" spans="3:7" x14ac:dyDescent="0.2">
      <c r="D256" s="896" t="s">
        <v>604</v>
      </c>
      <c r="G256" s="908">
        <f>'HC DevEval'!D65</f>
        <v>0</v>
      </c>
    </row>
    <row r="257" spans="3:7" x14ac:dyDescent="0.2">
      <c r="D257" s="896" t="s">
        <v>605</v>
      </c>
      <c r="G257" s="908">
        <f>'HC DevEval'!D66</f>
        <v>0</v>
      </c>
    </row>
    <row r="258" spans="3:7" x14ac:dyDescent="0.2">
      <c r="D258" s="896" t="s">
        <v>606</v>
      </c>
      <c r="G258" s="908">
        <f>'HC DevEval'!D67</f>
        <v>0</v>
      </c>
    </row>
    <row r="259" spans="3:7" x14ac:dyDescent="0.2">
      <c r="D259" s="896" t="s">
        <v>607</v>
      </c>
      <c r="G259" s="908">
        <f>'HC DevEval'!D68</f>
        <v>0</v>
      </c>
    </row>
    <row r="260" spans="3:7" x14ac:dyDescent="0.2">
      <c r="D260" s="896" t="s">
        <v>702</v>
      </c>
      <c r="G260" s="908">
        <f>'HC DevEval'!D69</f>
        <v>0</v>
      </c>
    </row>
    <row r="261" spans="3:7" x14ac:dyDescent="0.2">
      <c r="D261" s="896" t="s">
        <v>633</v>
      </c>
      <c r="G261" s="908">
        <f>'HC DevEval'!D70</f>
        <v>0</v>
      </c>
    </row>
    <row r="262" spans="3:7" x14ac:dyDescent="0.2">
      <c r="C262" s="897"/>
      <c r="D262" s="897"/>
      <c r="G262" s="918"/>
    </row>
    <row r="263" spans="3:7" x14ac:dyDescent="0.2">
      <c r="C263" s="927" t="s">
        <v>657</v>
      </c>
      <c r="D263" s="927"/>
    </row>
    <row r="264" spans="3:7" x14ac:dyDescent="0.2">
      <c r="C264" s="673" t="str">
        <f>'Source of Funds'!B57</f>
        <v>Reserves kept by existing owner</v>
      </c>
      <c r="G264" s="908">
        <f>'Source of Funds'!C57</f>
        <v>0</v>
      </c>
    </row>
    <row r="265" spans="3:7" x14ac:dyDescent="0.2">
      <c r="C265" s="673" t="str">
        <f>'Source of Funds'!B58</f>
        <v>Other cash out by existing owner</v>
      </c>
      <c r="G265" s="908">
        <f>'Source of Funds'!C58</f>
        <v>0</v>
      </c>
    </row>
    <row r="266" spans="3:7" x14ac:dyDescent="0.2">
      <c r="C266" s="673" t="str">
        <f>'Source of Funds'!B59</f>
        <v>Current Debt on Property</v>
      </c>
      <c r="G266" s="908">
        <f>'Source of Funds'!C59</f>
        <v>0</v>
      </c>
    </row>
    <row r="267" spans="3:7" x14ac:dyDescent="0.2">
      <c r="C267" s="673">
        <f>'Source of Funds'!B60</f>
        <v>0</v>
      </c>
      <c r="G267" s="908">
        <f>'Source of Funds'!C60</f>
        <v>0</v>
      </c>
    </row>
    <row r="268" spans="3:7" x14ac:dyDescent="0.2">
      <c r="C268" s="673">
        <f>'Source of Funds'!B61</f>
        <v>0</v>
      </c>
      <c r="G268" s="908">
        <f>'Source of Funds'!C61</f>
        <v>0</v>
      </c>
    </row>
    <row r="269" spans="3:7" x14ac:dyDescent="0.2">
      <c r="C269" s="673">
        <f>'Source of Funds'!B62</f>
        <v>0</v>
      </c>
      <c r="G269" s="908">
        <f>'Source of Funds'!C62</f>
        <v>0</v>
      </c>
    </row>
    <row r="270" spans="3:7" x14ac:dyDescent="0.2">
      <c r="C270" s="673">
        <f>'Source of Funds'!B63</f>
        <v>0</v>
      </c>
      <c r="G270" s="908">
        <f>'Source of Funds'!C63</f>
        <v>0</v>
      </c>
    </row>
    <row r="271" spans="3:7" x14ac:dyDescent="0.2">
      <c r="C271" s="673">
        <f>'Source of Funds'!B64</f>
        <v>0</v>
      </c>
      <c r="G271" s="908">
        <f>'Source of Funds'!C64</f>
        <v>0</v>
      </c>
    </row>
    <row r="273" spans="2:7" x14ac:dyDescent="0.2">
      <c r="C273" s="672" t="str">
        <f>'HC DevEval'!B2</f>
        <v>Development Evaluation Criteria and Selection</v>
      </c>
      <c r="D273" s="672"/>
      <c r="F273" s="928"/>
      <c r="G273" s="918"/>
    </row>
    <row r="274" spans="2:7" x14ac:dyDescent="0.2">
      <c r="F274" s="929"/>
      <c r="G274" s="908"/>
    </row>
    <row r="275" spans="2:7" x14ac:dyDescent="0.2">
      <c r="B275" s="930"/>
      <c r="C275" s="931" t="s">
        <v>608</v>
      </c>
      <c r="D275" s="931"/>
      <c r="G275" s="908"/>
    </row>
    <row r="276" spans="2:7" x14ac:dyDescent="0.2">
      <c r="B276" s="930"/>
      <c r="C276" s="673" t="s">
        <v>1230</v>
      </c>
      <c r="D276" s="931"/>
      <c r="G276" s="907">
        <f>'HC DevEval'!D12</f>
        <v>0</v>
      </c>
    </row>
    <row r="277" spans="2:7" ht="15.6" customHeight="1" x14ac:dyDescent="0.2">
      <c r="C277" s="673" t="s">
        <v>1231</v>
      </c>
      <c r="G277" s="908">
        <f>'HC DevEval'!D18</f>
        <v>0</v>
      </c>
    </row>
    <row r="278" spans="2:7" x14ac:dyDescent="0.2">
      <c r="B278" s="930"/>
      <c r="D278" s="931"/>
      <c r="G278" s="908"/>
    </row>
    <row r="279" spans="2:7" x14ac:dyDescent="0.2">
      <c r="C279" s="931" t="s">
        <v>610</v>
      </c>
      <c r="G279" s="908"/>
    </row>
    <row r="280" spans="2:7" x14ac:dyDescent="0.2">
      <c r="C280" s="673" t="s">
        <v>928</v>
      </c>
      <c r="D280" s="896"/>
      <c r="G280" s="908">
        <f>'HC DevEval'!D22</f>
        <v>0</v>
      </c>
    </row>
    <row r="281" spans="2:7" x14ac:dyDescent="0.2">
      <c r="C281" s="673" t="s">
        <v>1212</v>
      </c>
      <c r="D281" s="896"/>
      <c r="G281" s="908">
        <f>'HC DevEval'!D25</f>
        <v>0</v>
      </c>
    </row>
    <row r="282" spans="2:7" x14ac:dyDescent="0.2">
      <c r="C282" s="673" t="s">
        <v>1213</v>
      </c>
      <c r="D282" s="896"/>
      <c r="G282" s="908">
        <f>'HC DevEval'!D28</f>
        <v>0</v>
      </c>
    </row>
    <row r="283" spans="2:7" x14ac:dyDescent="0.2">
      <c r="C283" s="673" t="s">
        <v>711</v>
      </c>
      <c r="D283" s="896"/>
      <c r="G283" s="908">
        <f>'HC DevEval'!D31</f>
        <v>0</v>
      </c>
    </row>
    <row r="284" spans="2:7" x14ac:dyDescent="0.2">
      <c r="G284" s="908"/>
    </row>
    <row r="285" spans="2:7" x14ac:dyDescent="0.2">
      <c r="B285" s="930"/>
      <c r="C285" s="931" t="s">
        <v>1232</v>
      </c>
      <c r="D285" s="931"/>
      <c r="G285" s="908"/>
    </row>
    <row r="286" spans="2:7" x14ac:dyDescent="0.2">
      <c r="C286" s="673" t="s">
        <v>609</v>
      </c>
      <c r="D286" s="896"/>
      <c r="G286" s="908">
        <f>'HC DevEval'!D36</f>
        <v>0</v>
      </c>
    </row>
    <row r="287" spans="2:7" x14ac:dyDescent="0.2">
      <c r="C287" s="673" t="s">
        <v>1235</v>
      </c>
      <c r="D287" s="896"/>
      <c r="G287" s="908">
        <f>'HC DevEval'!D39</f>
        <v>0</v>
      </c>
    </row>
    <row r="288" spans="2:7" x14ac:dyDescent="0.2">
      <c r="C288" s="673" t="s">
        <v>1219</v>
      </c>
      <c r="D288" s="896"/>
      <c r="G288" s="908">
        <f>'HC DevEval'!D42</f>
        <v>0</v>
      </c>
    </row>
    <row r="289" spans="2:7" x14ac:dyDescent="0.2">
      <c r="D289" s="896"/>
      <c r="G289" s="908"/>
    </row>
    <row r="290" spans="2:7" x14ac:dyDescent="0.2">
      <c r="C290" s="931" t="s">
        <v>1233</v>
      </c>
      <c r="D290" s="896"/>
      <c r="G290" s="908">
        <f>'HC DevEval'!D45</f>
        <v>0</v>
      </c>
    </row>
    <row r="291" spans="2:7" x14ac:dyDescent="0.2">
      <c r="G291" s="908"/>
    </row>
    <row r="292" spans="2:7" x14ac:dyDescent="0.2">
      <c r="B292" s="930"/>
      <c r="C292" s="931" t="s">
        <v>1234</v>
      </c>
      <c r="D292" s="931"/>
      <c r="G292" s="908"/>
    </row>
    <row r="293" spans="2:7" x14ac:dyDescent="0.2">
      <c r="B293" s="930"/>
      <c r="C293" s="673" t="s">
        <v>1221</v>
      </c>
      <c r="D293" s="931"/>
      <c r="G293" s="908">
        <f>'HC DevEval'!D50</f>
        <v>0</v>
      </c>
    </row>
    <row r="294" spans="2:7" x14ac:dyDescent="0.2">
      <c r="C294" s="673" t="s">
        <v>1223</v>
      </c>
      <c r="G294" s="908">
        <f>'HC DevEval'!D53</f>
        <v>0</v>
      </c>
    </row>
    <row r="295" spans="2:7" x14ac:dyDescent="0.2">
      <c r="B295" s="930"/>
      <c r="D295" s="931"/>
      <c r="G295" s="908"/>
    </row>
    <row r="296" spans="2:7" x14ac:dyDescent="0.2">
      <c r="G296" s="908"/>
    </row>
    <row r="297" spans="2:7" x14ac:dyDescent="0.2">
      <c r="B297" s="930"/>
      <c r="D297" s="931"/>
      <c r="G297" s="908"/>
    </row>
    <row r="298" spans="2:7" x14ac:dyDescent="0.2">
      <c r="B298" s="930"/>
      <c r="G298" s="908"/>
    </row>
    <row r="299" spans="2:7" x14ac:dyDescent="0.2">
      <c r="G299" s="908"/>
    </row>
    <row r="300" spans="2:7" x14ac:dyDescent="0.2">
      <c r="G300" s="908"/>
    </row>
    <row r="301" spans="2:7" x14ac:dyDescent="0.2">
      <c r="C301" s="932"/>
      <c r="D301" s="932"/>
      <c r="G301" s="908"/>
    </row>
    <row r="302" spans="2:7" x14ac:dyDescent="0.2">
      <c r="C302" s="897"/>
      <c r="D302" s="897"/>
      <c r="G302" s="908"/>
    </row>
    <row r="303" spans="2:7" x14ac:dyDescent="0.2">
      <c r="G303" s="908"/>
    </row>
    <row r="304" spans="2:7" x14ac:dyDescent="0.2">
      <c r="C304" s="897"/>
      <c r="D304" s="897"/>
      <c r="G304" s="908"/>
    </row>
    <row r="305" spans="7:7" x14ac:dyDescent="0.2">
      <c r="G305" s="908"/>
    </row>
    <row r="306" spans="7:7" x14ac:dyDescent="0.2">
      <c r="G306" s="918"/>
    </row>
    <row r="307" spans="7:7" x14ac:dyDescent="0.2">
      <c r="G307" s="918"/>
    </row>
    <row r="308" spans="7:7" x14ac:dyDescent="0.2">
      <c r="G308" s="918"/>
    </row>
    <row r="309" spans="7:7" hidden="1" x14ac:dyDescent="0.2">
      <c r="G309" s="918"/>
    </row>
    <row r="310" spans="7:7" hidden="1" x14ac:dyDescent="0.2">
      <c r="G310" s="918"/>
    </row>
    <row r="311" spans="7:7" hidden="1" x14ac:dyDescent="0.2">
      <c r="G311" s="918"/>
    </row>
    <row r="312" spans="7:7" hidden="1" x14ac:dyDescent="0.2">
      <c r="G312" s="918"/>
    </row>
    <row r="313" spans="7:7" hidden="1" x14ac:dyDescent="0.2">
      <c r="G313" s="918"/>
    </row>
    <row r="314" spans="7:7" hidden="1" x14ac:dyDescent="0.2">
      <c r="G314" s="918"/>
    </row>
    <row r="315" spans="7:7" hidden="1" x14ac:dyDescent="0.2">
      <c r="G315" s="918"/>
    </row>
    <row r="316" spans="7:7" hidden="1" x14ac:dyDescent="0.2">
      <c r="G316" s="918"/>
    </row>
    <row r="317" spans="7:7" hidden="1" x14ac:dyDescent="0.2">
      <c r="G317" s="918"/>
    </row>
    <row r="318" spans="7:7" hidden="1" x14ac:dyDescent="0.2">
      <c r="G318" s="918"/>
    </row>
    <row r="319" spans="7:7" hidden="1" x14ac:dyDescent="0.2">
      <c r="G319" s="918"/>
    </row>
    <row r="320" spans="7:7" hidden="1" x14ac:dyDescent="0.2">
      <c r="G320" s="918"/>
    </row>
    <row r="321" spans="7:7" hidden="1" x14ac:dyDescent="0.2">
      <c r="G321" s="918"/>
    </row>
    <row r="322" spans="7:7" hidden="1" x14ac:dyDescent="0.2">
      <c r="G322" s="918"/>
    </row>
    <row r="323" spans="7:7" hidden="1" x14ac:dyDescent="0.2">
      <c r="G323" s="918"/>
    </row>
    <row r="324" spans="7:7" hidden="1" x14ac:dyDescent="0.2">
      <c r="G324" s="918"/>
    </row>
    <row r="325" spans="7:7" hidden="1" x14ac:dyDescent="0.2">
      <c r="G325" s="918"/>
    </row>
    <row r="326" spans="7:7" hidden="1" x14ac:dyDescent="0.2">
      <c r="G326" s="918"/>
    </row>
    <row r="327" spans="7:7" hidden="1" x14ac:dyDescent="0.2">
      <c r="G327" s="918"/>
    </row>
    <row r="328" spans="7:7" hidden="1" x14ac:dyDescent="0.2">
      <c r="G328" s="918"/>
    </row>
    <row r="329" spans="7:7" hidden="1" x14ac:dyDescent="0.2">
      <c r="G329" s="918"/>
    </row>
    <row r="330" spans="7:7" hidden="1" x14ac:dyDescent="0.2">
      <c r="G330" s="918"/>
    </row>
    <row r="331" spans="7:7" hidden="1" x14ac:dyDescent="0.2">
      <c r="G331" s="918"/>
    </row>
    <row r="332" spans="7:7" hidden="1" x14ac:dyDescent="0.2">
      <c r="G332" s="918"/>
    </row>
    <row r="333" spans="7:7" hidden="1" x14ac:dyDescent="0.2">
      <c r="G333" s="918"/>
    </row>
    <row r="334" spans="7:7" hidden="1" x14ac:dyDescent="0.2">
      <c r="G334" s="918"/>
    </row>
    <row r="335" spans="7:7" hidden="1" x14ac:dyDescent="0.2">
      <c r="G335" s="918"/>
    </row>
    <row r="336" spans="7:7" hidden="1" x14ac:dyDescent="0.2">
      <c r="G336" s="918"/>
    </row>
    <row r="337" spans="7:7" hidden="1" x14ac:dyDescent="0.2">
      <c r="G337" s="918"/>
    </row>
    <row r="338" spans="7:7" hidden="1" x14ac:dyDescent="0.2">
      <c r="G338" s="918"/>
    </row>
    <row r="339" spans="7:7" hidden="1" x14ac:dyDescent="0.2">
      <c r="G339" s="918"/>
    </row>
    <row r="340" spans="7:7" hidden="1" x14ac:dyDescent="0.2">
      <c r="G340" s="918"/>
    </row>
    <row r="341" spans="7:7" hidden="1" x14ac:dyDescent="0.2">
      <c r="G341" s="918"/>
    </row>
    <row r="342" spans="7:7" hidden="1" x14ac:dyDescent="0.2">
      <c r="G342" s="918"/>
    </row>
    <row r="343" spans="7:7" hidden="1" x14ac:dyDescent="0.2">
      <c r="G343" s="918"/>
    </row>
    <row r="344" spans="7:7" hidden="1" x14ac:dyDescent="0.2">
      <c r="G344" s="918"/>
    </row>
    <row r="345" spans="7:7" hidden="1" x14ac:dyDescent="0.2">
      <c r="G345" s="918"/>
    </row>
    <row r="346" spans="7:7" hidden="1" x14ac:dyDescent="0.2">
      <c r="G346" s="918"/>
    </row>
    <row r="347" spans="7:7" hidden="1" x14ac:dyDescent="0.2">
      <c r="G347" s="918"/>
    </row>
    <row r="348" spans="7:7" hidden="1" x14ac:dyDescent="0.2">
      <c r="G348" s="918"/>
    </row>
    <row r="349" spans="7:7" hidden="1" x14ac:dyDescent="0.2">
      <c r="G349" s="918"/>
    </row>
    <row r="350" spans="7:7" hidden="1" x14ac:dyDescent="0.2">
      <c r="G350" s="918"/>
    </row>
    <row r="351" spans="7:7" hidden="1" x14ac:dyDescent="0.2">
      <c r="G351" s="918"/>
    </row>
    <row r="352" spans="7:7" hidden="1" x14ac:dyDescent="0.2">
      <c r="G352" s="918"/>
    </row>
    <row r="353" spans="7:7" hidden="1" x14ac:dyDescent="0.2">
      <c r="G353" s="918"/>
    </row>
    <row r="354" spans="7:7" hidden="1" x14ac:dyDescent="0.2">
      <c r="G354" s="918"/>
    </row>
    <row r="355" spans="7:7" hidden="1" x14ac:dyDescent="0.2">
      <c r="G355" s="918"/>
    </row>
    <row r="356" spans="7:7" hidden="1" x14ac:dyDescent="0.2">
      <c r="G356" s="918"/>
    </row>
    <row r="357" spans="7:7" hidden="1" x14ac:dyDescent="0.2">
      <c r="G357" s="918"/>
    </row>
    <row r="358" spans="7:7" hidden="1" x14ac:dyDescent="0.2">
      <c r="G358" s="918"/>
    </row>
    <row r="359" spans="7:7" hidden="1" x14ac:dyDescent="0.2">
      <c r="G359" s="918"/>
    </row>
    <row r="360" spans="7:7" hidden="1" x14ac:dyDescent="0.2">
      <c r="G360" s="918"/>
    </row>
    <row r="361" spans="7:7" hidden="1" x14ac:dyDescent="0.2">
      <c r="G361" s="918"/>
    </row>
    <row r="362" spans="7:7" hidden="1" x14ac:dyDescent="0.2">
      <c r="G362" s="918"/>
    </row>
    <row r="363" spans="7:7" hidden="1" x14ac:dyDescent="0.2">
      <c r="G363" s="918"/>
    </row>
    <row r="364" spans="7:7" hidden="1" x14ac:dyDescent="0.2">
      <c r="G364" s="918"/>
    </row>
    <row r="365" spans="7:7" hidden="1" x14ac:dyDescent="0.2">
      <c r="G365" s="918"/>
    </row>
    <row r="366" spans="7:7" hidden="1" x14ac:dyDescent="0.2">
      <c r="G366" s="918"/>
    </row>
    <row r="367" spans="7:7" hidden="1" x14ac:dyDescent="0.2">
      <c r="G367" s="918"/>
    </row>
    <row r="368" spans="7:7" hidden="1" x14ac:dyDescent="0.2">
      <c r="G368" s="918"/>
    </row>
    <row r="369" spans="7:7" hidden="1" x14ac:dyDescent="0.2">
      <c r="G369" s="918"/>
    </row>
    <row r="370" spans="7:7" hidden="1" x14ac:dyDescent="0.2">
      <c r="G370" s="918"/>
    </row>
    <row r="371" spans="7:7" hidden="1" x14ac:dyDescent="0.2">
      <c r="G371" s="918"/>
    </row>
    <row r="372" spans="7:7" hidden="1" x14ac:dyDescent="0.2">
      <c r="G372" s="918"/>
    </row>
    <row r="373" spans="7:7" hidden="1" x14ac:dyDescent="0.2">
      <c r="G373" s="918"/>
    </row>
    <row r="374" spans="7:7" hidden="1" x14ac:dyDescent="0.2">
      <c r="G374" s="918"/>
    </row>
    <row r="375" spans="7:7" hidden="1" x14ac:dyDescent="0.2">
      <c r="G375" s="918"/>
    </row>
    <row r="376" spans="7:7" hidden="1" x14ac:dyDescent="0.2">
      <c r="G376" s="918"/>
    </row>
    <row r="377" spans="7:7" hidden="1" x14ac:dyDescent="0.2">
      <c r="G377" s="918"/>
    </row>
    <row r="378" spans="7:7" hidden="1" x14ac:dyDescent="0.2">
      <c r="G378" s="918"/>
    </row>
    <row r="379" spans="7:7" hidden="1" x14ac:dyDescent="0.2">
      <c r="G379" s="918"/>
    </row>
    <row r="380" spans="7:7" hidden="1" x14ac:dyDescent="0.2">
      <c r="G380" s="918"/>
    </row>
    <row r="381" spans="7:7" hidden="1" x14ac:dyDescent="0.2">
      <c r="G381" s="918"/>
    </row>
    <row r="382" spans="7:7" hidden="1" x14ac:dyDescent="0.2">
      <c r="G382" s="918"/>
    </row>
    <row r="383" spans="7:7" hidden="1" x14ac:dyDescent="0.2">
      <c r="G383" s="918"/>
    </row>
    <row r="384" spans="7:7" hidden="1" x14ac:dyDescent="0.2">
      <c r="G384" s="918"/>
    </row>
    <row r="385" spans="7:7" hidden="1" x14ac:dyDescent="0.2">
      <c r="G385" s="918"/>
    </row>
    <row r="386" spans="7:7" hidden="1" x14ac:dyDescent="0.2">
      <c r="G386" s="918"/>
    </row>
    <row r="387" spans="7:7" hidden="1" x14ac:dyDescent="0.2">
      <c r="G387" s="918"/>
    </row>
    <row r="388" spans="7:7" hidden="1" x14ac:dyDescent="0.2">
      <c r="G388" s="918"/>
    </row>
    <row r="389" spans="7:7" hidden="1" x14ac:dyDescent="0.2">
      <c r="G389" s="918"/>
    </row>
    <row r="390" spans="7:7" hidden="1" x14ac:dyDescent="0.2">
      <c r="G390" s="918"/>
    </row>
    <row r="391" spans="7:7" hidden="1" x14ac:dyDescent="0.2">
      <c r="G391" s="918"/>
    </row>
    <row r="392" spans="7:7" hidden="1" x14ac:dyDescent="0.2">
      <c r="G392" s="918"/>
    </row>
    <row r="393" spans="7:7" hidden="1" x14ac:dyDescent="0.2">
      <c r="G393" s="918"/>
    </row>
    <row r="394" spans="7:7" hidden="1" x14ac:dyDescent="0.2">
      <c r="G394" s="918"/>
    </row>
    <row r="395" spans="7:7" hidden="1" x14ac:dyDescent="0.2">
      <c r="G395" s="918"/>
    </row>
    <row r="396" spans="7:7" hidden="1" x14ac:dyDescent="0.2">
      <c r="G396" s="918"/>
    </row>
    <row r="397" spans="7:7" hidden="1" x14ac:dyDescent="0.2">
      <c r="G397" s="918"/>
    </row>
    <row r="398" spans="7:7" hidden="1" x14ac:dyDescent="0.2">
      <c r="G398" s="918"/>
    </row>
    <row r="399" spans="7:7" hidden="1" x14ac:dyDescent="0.2">
      <c r="G399" s="918"/>
    </row>
    <row r="400" spans="7:7" hidden="1" x14ac:dyDescent="0.2">
      <c r="G400" s="918"/>
    </row>
    <row r="401" spans="7:7" hidden="1" x14ac:dyDescent="0.2">
      <c r="G401" s="918"/>
    </row>
    <row r="402" spans="7:7" hidden="1" x14ac:dyDescent="0.2">
      <c r="G402" s="918"/>
    </row>
    <row r="403" spans="7:7" hidden="1" x14ac:dyDescent="0.2">
      <c r="G403" s="918"/>
    </row>
    <row r="404" spans="7:7" hidden="1" x14ac:dyDescent="0.2">
      <c r="G404" s="918"/>
    </row>
    <row r="405" spans="7:7" hidden="1" x14ac:dyDescent="0.2">
      <c r="G405" s="918"/>
    </row>
    <row r="406" spans="7:7" hidden="1" x14ac:dyDescent="0.2">
      <c r="G406" s="918"/>
    </row>
    <row r="407" spans="7:7" hidden="1" x14ac:dyDescent="0.2">
      <c r="G407" s="918"/>
    </row>
    <row r="408" spans="7:7" hidden="1" x14ac:dyDescent="0.2">
      <c r="G408" s="918"/>
    </row>
    <row r="409" spans="7:7" hidden="1" x14ac:dyDescent="0.2">
      <c r="G409" s="918"/>
    </row>
    <row r="410" spans="7:7" hidden="1" x14ac:dyDescent="0.2">
      <c r="G410" s="918"/>
    </row>
    <row r="411" spans="7:7" hidden="1" x14ac:dyDescent="0.2">
      <c r="G411" s="918"/>
    </row>
    <row r="412" spans="7:7" hidden="1" x14ac:dyDescent="0.2">
      <c r="G412" s="918"/>
    </row>
    <row r="413" spans="7:7" hidden="1" x14ac:dyDescent="0.2">
      <c r="G413" s="918"/>
    </row>
    <row r="414" spans="7:7" hidden="1" x14ac:dyDescent="0.2">
      <c r="G414" s="918"/>
    </row>
    <row r="415" spans="7:7" hidden="1" x14ac:dyDescent="0.2">
      <c r="G415" s="918"/>
    </row>
    <row r="416" spans="7:7" hidden="1" x14ac:dyDescent="0.2">
      <c r="G416" s="918"/>
    </row>
    <row r="417" spans="7:7" hidden="1" x14ac:dyDescent="0.2">
      <c r="G417" s="918"/>
    </row>
    <row r="418" spans="7:7" hidden="1" x14ac:dyDescent="0.2">
      <c r="G418" s="918"/>
    </row>
    <row r="419" spans="7:7" hidden="1" x14ac:dyDescent="0.2">
      <c r="G419" s="918"/>
    </row>
    <row r="420" spans="7:7" hidden="1" x14ac:dyDescent="0.2">
      <c r="G420" s="918"/>
    </row>
    <row r="421" spans="7:7" hidden="1" x14ac:dyDescent="0.2">
      <c r="G421" s="918"/>
    </row>
  </sheetData>
  <sheetProtection algorithmName="SHA-512" hashValue="PR51y2T2CQhIqNotsL2mO/tT6d2f16dMZOaa3jdB9H0CACXDc8f2zJW1Tzm+C+mmjkcSRfIXK3atPBtUw1k5Gw==" saltValue="H7xbZokT4vWvm2xBibGHOw==" spinCount="100000" sheet="1" objects="1" scenarios="1"/>
  <pageMargins left="0.75" right="0.75" top="0.75" bottom="0.75" header="0.5" footer="0.5"/>
  <pageSetup fitToHeight="9" orientation="portrait" r:id="rId1"/>
  <headerFooter alignWithMargins="0"/>
  <rowBreaks count="3" manualBreakCount="3">
    <brk id="154" min="1" max="7" man="1"/>
    <brk id="217" min="1" max="7" man="1"/>
    <brk id="265" min="1"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M380"/>
  <sheetViews>
    <sheetView showGridLines="0" showZeros="0" view="pageBreakPreview" zoomScale="120" zoomScaleNormal="100" zoomScaleSheetLayoutView="120" workbookViewId="0">
      <selection activeCell="B13" sqref="B13"/>
    </sheetView>
  </sheetViews>
  <sheetFormatPr defaultColWidth="9.140625" defaultRowHeight="12.75" x14ac:dyDescent="0.2"/>
  <cols>
    <col min="1" max="1" width="3.7109375" style="85" customWidth="1"/>
    <col min="2" max="2" width="28" style="85" customWidth="1"/>
    <col min="3" max="3" width="12.140625" style="85" customWidth="1"/>
    <col min="4" max="4" width="5.5703125" style="85" customWidth="1"/>
    <col min="5" max="5" width="13.7109375" style="85" customWidth="1"/>
    <col min="6" max="6" width="7.5703125" style="85" customWidth="1"/>
    <col min="7" max="7" width="8.85546875" style="85" customWidth="1"/>
    <col min="8" max="8" width="8.42578125" style="85" customWidth="1"/>
    <col min="9" max="9" width="9.140625" style="85" customWidth="1"/>
    <col min="10" max="10" width="15.42578125" style="85" customWidth="1"/>
    <col min="11" max="11" width="10.28515625" style="85" customWidth="1"/>
    <col min="12" max="12" width="11.140625" style="85" customWidth="1"/>
    <col min="13" max="13" width="9.140625" style="85" customWidth="1"/>
    <col min="14" max="16384" width="9.140625" style="85"/>
  </cols>
  <sheetData>
    <row r="1" spans="1:13" ht="13.5" thickBot="1" x14ac:dyDescent="0.25">
      <c r="A1" s="85" t="s">
        <v>974</v>
      </c>
    </row>
    <row r="2" spans="1:13" s="119" customFormat="1" ht="15.75" x14ac:dyDescent="0.25">
      <c r="B2" s="234" t="s">
        <v>829</v>
      </c>
      <c r="C2" s="235"/>
      <c r="D2" s="235"/>
      <c r="E2" s="235"/>
      <c r="F2" s="235"/>
      <c r="G2" s="235"/>
      <c r="H2" s="235"/>
      <c r="I2" s="235"/>
      <c r="J2" s="235"/>
      <c r="K2" s="235"/>
      <c r="L2" s="236"/>
    </row>
    <row r="3" spans="1:13" x14ac:dyDescent="0.2">
      <c r="B3" s="139"/>
      <c r="C3" s="92"/>
      <c r="E3" s="92"/>
      <c r="F3" s="92"/>
      <c r="G3" s="237" t="s">
        <v>263</v>
      </c>
      <c r="H3" s="92">
        <f>'Proj Info'!$F$6</f>
        <v>0</v>
      </c>
      <c r="I3" s="92"/>
      <c r="J3" s="92"/>
      <c r="K3" s="92"/>
      <c r="L3" s="238"/>
    </row>
    <row r="4" spans="1:13" x14ac:dyDescent="0.2">
      <c r="B4" s="139" t="s">
        <v>1158</v>
      </c>
      <c r="L4" s="151"/>
    </row>
    <row r="5" spans="1:13" x14ac:dyDescent="0.2">
      <c r="B5" s="139" t="s">
        <v>111</v>
      </c>
      <c r="L5" s="151"/>
    </row>
    <row r="6" spans="1:13" x14ac:dyDescent="0.2">
      <c r="B6" s="139" t="s">
        <v>431</v>
      </c>
      <c r="L6" s="151"/>
    </row>
    <row r="7" spans="1:13" x14ac:dyDescent="0.2">
      <c r="B7" s="172" t="s">
        <v>456</v>
      </c>
      <c r="L7" s="151"/>
    </row>
    <row r="8" spans="1:13" x14ac:dyDescent="0.2">
      <c r="B8" s="139" t="s">
        <v>112</v>
      </c>
      <c r="L8" s="151"/>
    </row>
    <row r="9" spans="1:13" x14ac:dyDescent="0.2">
      <c r="B9" s="139"/>
      <c r="L9" s="151"/>
    </row>
    <row r="10" spans="1:13" x14ac:dyDescent="0.2">
      <c r="B10" s="139"/>
      <c r="L10" s="151"/>
    </row>
    <row r="11" spans="1:13" x14ac:dyDescent="0.2">
      <c r="B11" s="239" t="s">
        <v>113</v>
      </c>
      <c r="C11" s="240"/>
      <c r="D11" s="240"/>
      <c r="E11" s="240"/>
      <c r="F11" s="240"/>
      <c r="G11" s="240"/>
      <c r="H11" s="240"/>
      <c r="I11" s="240"/>
      <c r="J11" s="240"/>
      <c r="K11" s="240"/>
      <c r="L11" s="241"/>
    </row>
    <row r="12" spans="1:13" ht="45" x14ac:dyDescent="0.2">
      <c r="B12" s="242" t="s">
        <v>454</v>
      </c>
      <c r="C12" s="243" t="s">
        <v>453</v>
      </c>
      <c r="D12" s="243" t="s">
        <v>116</v>
      </c>
      <c r="E12" s="243" t="s">
        <v>115</v>
      </c>
      <c r="F12" s="243" t="s">
        <v>117</v>
      </c>
      <c r="G12" s="243" t="s">
        <v>118</v>
      </c>
      <c r="H12" s="243" t="s">
        <v>119</v>
      </c>
      <c r="I12" s="243" t="s">
        <v>120</v>
      </c>
      <c r="J12" s="243" t="s">
        <v>121</v>
      </c>
      <c r="K12" s="243" t="s">
        <v>122</v>
      </c>
      <c r="L12" s="244" t="s">
        <v>123</v>
      </c>
      <c r="M12" s="245"/>
    </row>
    <row r="13" spans="1:13" ht="18" customHeight="1" x14ac:dyDescent="0.2">
      <c r="B13" s="246"/>
      <c r="C13" s="196"/>
      <c r="D13" s="196" t="s">
        <v>1293</v>
      </c>
      <c r="E13" s="247"/>
      <c r="F13" s="196"/>
      <c r="G13" s="248"/>
      <c r="H13" s="249"/>
      <c r="I13" s="249"/>
      <c r="J13" s="250">
        <f>IFERROR(IF(D13="L",PMT(G13/12,I13*12,-E13)*12, 0),0)</f>
        <v>0</v>
      </c>
      <c r="K13" s="251"/>
      <c r="L13" s="252"/>
    </row>
    <row r="14" spans="1:13" ht="18" customHeight="1" x14ac:dyDescent="0.2">
      <c r="B14" s="246"/>
      <c r="C14" s="196"/>
      <c r="D14" s="196"/>
      <c r="E14" s="247"/>
      <c r="F14" s="196"/>
      <c r="G14" s="248"/>
      <c r="H14" s="196"/>
      <c r="I14" s="196"/>
      <c r="J14" s="250">
        <f t="shared" ref="J14:J26" si="0">IFERROR(IF(D14="L",PMT(G14/12,I14*12,-E14)*12, 0),0)</f>
        <v>0</v>
      </c>
      <c r="K14" s="251"/>
      <c r="L14" s="252"/>
    </row>
    <row r="15" spans="1:13" ht="18" customHeight="1" x14ac:dyDescent="0.2">
      <c r="B15" s="246"/>
      <c r="C15" s="196"/>
      <c r="D15" s="196" t="s">
        <v>624</v>
      </c>
      <c r="E15" s="247"/>
      <c r="F15" s="196"/>
      <c r="G15" s="248"/>
      <c r="H15" s="196"/>
      <c r="I15" s="196"/>
      <c r="J15" s="250">
        <f t="shared" si="0"/>
        <v>0</v>
      </c>
      <c r="K15" s="251"/>
      <c r="L15" s="252"/>
    </row>
    <row r="16" spans="1:13" ht="18" customHeight="1" x14ac:dyDescent="0.2">
      <c r="B16" s="246"/>
      <c r="C16" s="196"/>
      <c r="D16" s="196" t="s">
        <v>624</v>
      </c>
      <c r="E16" s="247"/>
      <c r="F16" s="196"/>
      <c r="G16" s="248"/>
      <c r="H16" s="196"/>
      <c r="I16" s="196"/>
      <c r="J16" s="250">
        <f t="shared" si="0"/>
        <v>0</v>
      </c>
      <c r="K16" s="251"/>
      <c r="L16" s="252"/>
    </row>
    <row r="17" spans="2:12" ht="18" customHeight="1" x14ac:dyDescent="0.2">
      <c r="B17" s="246"/>
      <c r="C17" s="253" t="s">
        <v>630</v>
      </c>
      <c r="D17" s="196" t="s">
        <v>624</v>
      </c>
      <c r="E17" s="247"/>
      <c r="F17" s="196"/>
      <c r="G17" s="248"/>
      <c r="H17" s="196"/>
      <c r="I17" s="196"/>
      <c r="J17" s="250">
        <f t="shared" si="0"/>
        <v>0</v>
      </c>
      <c r="K17" s="251"/>
      <c r="L17" s="252"/>
    </row>
    <row r="18" spans="2:12" ht="18" customHeight="1" x14ac:dyDescent="0.2">
      <c r="B18" s="246"/>
      <c r="C18" s="253" t="s">
        <v>631</v>
      </c>
      <c r="D18" s="196" t="s">
        <v>624</v>
      </c>
      <c r="E18" s="247"/>
      <c r="F18" s="196"/>
      <c r="G18" s="248"/>
      <c r="H18" s="196"/>
      <c r="I18" s="196"/>
      <c r="J18" s="250">
        <f t="shared" si="0"/>
        <v>0</v>
      </c>
      <c r="K18" s="251"/>
      <c r="L18" s="252"/>
    </row>
    <row r="19" spans="2:12" ht="18" customHeight="1" x14ac:dyDescent="0.2">
      <c r="B19" s="246"/>
      <c r="C19" s="253" t="s">
        <v>632</v>
      </c>
      <c r="D19" s="196" t="s">
        <v>624</v>
      </c>
      <c r="E19" s="247"/>
      <c r="F19" s="196"/>
      <c r="G19" s="248"/>
      <c r="H19" s="196"/>
      <c r="I19" s="196"/>
      <c r="J19" s="250">
        <f t="shared" si="0"/>
        <v>0</v>
      </c>
      <c r="K19" s="251"/>
      <c r="L19" s="252"/>
    </row>
    <row r="20" spans="2:12" ht="18" customHeight="1" x14ac:dyDescent="0.2">
      <c r="B20" s="246"/>
      <c r="C20" s="253" t="s">
        <v>68</v>
      </c>
      <c r="D20" s="196"/>
      <c r="E20" s="247"/>
      <c r="F20" s="196"/>
      <c r="G20" s="248"/>
      <c r="H20" s="196"/>
      <c r="I20" s="196"/>
      <c r="J20" s="254">
        <f t="shared" si="0"/>
        <v>0</v>
      </c>
      <c r="K20" s="251"/>
      <c r="L20" s="252"/>
    </row>
    <row r="21" spans="2:12" ht="18" customHeight="1" x14ac:dyDescent="0.2">
      <c r="B21" s="246"/>
      <c r="C21" s="253" t="s">
        <v>68</v>
      </c>
      <c r="D21" s="196"/>
      <c r="E21" s="247"/>
      <c r="F21" s="196"/>
      <c r="G21" s="248"/>
      <c r="H21" s="196"/>
      <c r="I21" s="196"/>
      <c r="J21" s="254">
        <f t="shared" si="0"/>
        <v>0</v>
      </c>
      <c r="K21" s="251"/>
      <c r="L21" s="252"/>
    </row>
    <row r="22" spans="2:12" ht="18" customHeight="1" x14ac:dyDescent="0.2">
      <c r="B22" s="246"/>
      <c r="C22" s="253" t="s">
        <v>68</v>
      </c>
      <c r="D22" s="196"/>
      <c r="E22" s="247"/>
      <c r="F22" s="196"/>
      <c r="G22" s="248"/>
      <c r="H22" s="196"/>
      <c r="I22" s="196"/>
      <c r="J22" s="254">
        <f t="shared" si="0"/>
        <v>0</v>
      </c>
      <c r="K22" s="251"/>
      <c r="L22" s="252"/>
    </row>
    <row r="23" spans="2:12" ht="18" customHeight="1" x14ac:dyDescent="0.2">
      <c r="B23" s="246"/>
      <c r="C23" s="253" t="s">
        <v>68</v>
      </c>
      <c r="D23" s="196"/>
      <c r="E23" s="247"/>
      <c r="F23" s="196"/>
      <c r="G23" s="248"/>
      <c r="H23" s="196"/>
      <c r="I23" s="196"/>
      <c r="J23" s="254">
        <f t="shared" si="0"/>
        <v>0</v>
      </c>
      <c r="K23" s="251"/>
      <c r="L23" s="252"/>
    </row>
    <row r="24" spans="2:12" ht="18" customHeight="1" x14ac:dyDescent="0.2">
      <c r="B24" s="255" t="s">
        <v>625</v>
      </c>
      <c r="C24" s="253" t="s">
        <v>68</v>
      </c>
      <c r="D24" s="253" t="s">
        <v>624</v>
      </c>
      <c r="E24" s="247"/>
      <c r="F24" s="196"/>
      <c r="G24" s="248"/>
      <c r="H24" s="196"/>
      <c r="I24" s="196"/>
      <c r="J24" s="250">
        <f t="shared" si="0"/>
        <v>0</v>
      </c>
      <c r="K24" s="251"/>
      <c r="L24" s="252"/>
    </row>
    <row r="25" spans="2:12" ht="18" customHeight="1" x14ac:dyDescent="0.2">
      <c r="B25" s="255" t="s">
        <v>759</v>
      </c>
      <c r="C25" s="253" t="s">
        <v>555</v>
      </c>
      <c r="D25" s="253" t="s">
        <v>554</v>
      </c>
      <c r="E25" s="247"/>
      <c r="F25" s="196"/>
      <c r="G25" s="256" t="str">
        <f>IFERROR(E25/(('HC Calc'!I43+'HC Calc'!J43)*10),"")</f>
        <v/>
      </c>
      <c r="H25" s="196"/>
      <c r="I25" s="196"/>
      <c r="J25" s="250">
        <f t="shared" si="0"/>
        <v>0</v>
      </c>
      <c r="K25" s="251"/>
      <c r="L25" s="252"/>
    </row>
    <row r="26" spans="2:12" ht="18" customHeight="1" x14ac:dyDescent="0.2">
      <c r="B26" s="255" t="s">
        <v>760</v>
      </c>
      <c r="C26" s="253" t="s">
        <v>555</v>
      </c>
      <c r="D26" s="253" t="s">
        <v>554</v>
      </c>
      <c r="E26" s="247"/>
      <c r="F26" s="196"/>
      <c r="G26" s="256" t="str">
        <f>IFERROR(E26/(('HC Calc'!I44+'HC Calc'!J44)*10),"")</f>
        <v/>
      </c>
      <c r="H26" s="196"/>
      <c r="I26" s="196"/>
      <c r="J26" s="250">
        <f t="shared" si="0"/>
        <v>0</v>
      </c>
      <c r="K26" s="251"/>
      <c r="L26" s="252"/>
    </row>
    <row r="27" spans="2:12" ht="18" customHeight="1" x14ac:dyDescent="0.2">
      <c r="B27" s="257" t="s">
        <v>124</v>
      </c>
      <c r="C27" s="258"/>
      <c r="D27" s="258"/>
      <c r="E27" s="259">
        <f>SUM(E13:E26)</f>
        <v>0</v>
      </c>
      <c r="F27" s="258"/>
      <c r="G27" s="258"/>
      <c r="H27" s="258"/>
      <c r="I27" s="258"/>
      <c r="J27" s="250">
        <f>SUM(J13:J26)</f>
        <v>0</v>
      </c>
      <c r="K27" s="258"/>
      <c r="L27" s="260"/>
    </row>
    <row r="28" spans="2:12" ht="18" customHeight="1" x14ac:dyDescent="0.2">
      <c r="B28" s="261" t="s">
        <v>970</v>
      </c>
      <c r="E28" s="259">
        <f>'Uses of Funds'!C149</f>
        <v>0</v>
      </c>
      <c r="J28" s="262"/>
      <c r="L28" s="151"/>
    </row>
    <row r="29" spans="2:12" ht="18" customHeight="1" x14ac:dyDescent="0.2">
      <c r="B29" s="261" t="s">
        <v>484</v>
      </c>
      <c r="E29" s="259">
        <f>E27-E28</f>
        <v>0</v>
      </c>
      <c r="F29" s="263" t="s">
        <v>125</v>
      </c>
      <c r="J29" s="262"/>
      <c r="L29" s="151"/>
    </row>
    <row r="30" spans="2:12" ht="18" customHeight="1" x14ac:dyDescent="0.2">
      <c r="B30" s="261"/>
      <c r="E30" s="264"/>
      <c r="J30" s="262"/>
      <c r="L30" s="151"/>
    </row>
    <row r="31" spans="2:12" ht="18" customHeight="1" x14ac:dyDescent="0.2">
      <c r="B31" s="261"/>
      <c r="D31" s="117" t="s">
        <v>1473</v>
      </c>
      <c r="E31" s="265"/>
      <c r="G31" s="85" t="s">
        <v>1560</v>
      </c>
      <c r="J31" s="262"/>
      <c r="L31" s="151"/>
    </row>
    <row r="32" spans="2:12" ht="18" customHeight="1" x14ac:dyDescent="0.2">
      <c r="B32" s="261"/>
      <c r="D32" s="117" t="s">
        <v>1474</v>
      </c>
      <c r="E32" s="266"/>
      <c r="J32" s="262"/>
      <c r="L32" s="151"/>
    </row>
    <row r="33" spans="2:13" ht="18" customHeight="1" thickBot="1" x14ac:dyDescent="0.25">
      <c r="B33" s="261"/>
      <c r="D33" s="117" t="s">
        <v>1475</v>
      </c>
      <c r="E33" s="267">
        <f>IFERROR(E32/E27,0)</f>
        <v>0</v>
      </c>
      <c r="J33" s="262"/>
      <c r="L33" s="151"/>
    </row>
    <row r="34" spans="2:13" ht="13.5" thickBot="1" x14ac:dyDescent="0.25">
      <c r="B34" s="268"/>
      <c r="C34" s="269"/>
      <c r="D34" s="269"/>
      <c r="E34" s="269"/>
      <c r="F34" s="269"/>
      <c r="G34" s="269"/>
      <c r="H34" s="269"/>
      <c r="I34" s="269"/>
      <c r="J34" s="269"/>
      <c r="K34" s="269"/>
      <c r="L34" s="270"/>
    </row>
    <row r="35" spans="2:13" s="187" customFormat="1" ht="12.75" customHeight="1" x14ac:dyDescent="0.3">
      <c r="B35" s="168"/>
      <c r="C35" s="171"/>
      <c r="D35" s="171"/>
      <c r="E35" s="171"/>
      <c r="F35" s="171"/>
      <c r="G35" s="171"/>
      <c r="H35" s="171"/>
      <c r="I35" s="171"/>
      <c r="J35" s="171"/>
      <c r="K35" s="171"/>
      <c r="L35" s="271"/>
      <c r="M35" s="85"/>
    </row>
    <row r="36" spans="2:13" s="92" customFormat="1" ht="13.5" thickBot="1" x14ac:dyDescent="0.25">
      <c r="B36" s="272"/>
      <c r="C36" s="231"/>
      <c r="D36" s="231"/>
      <c r="E36" s="231"/>
      <c r="F36" s="231"/>
      <c r="G36" s="194" t="s">
        <v>263</v>
      </c>
      <c r="H36" s="231">
        <f>H3</f>
        <v>0</v>
      </c>
      <c r="I36" s="231"/>
      <c r="J36" s="231"/>
      <c r="K36" s="231"/>
      <c r="L36" s="273"/>
    </row>
    <row r="37" spans="2:13" s="187" customFormat="1" ht="12.75" customHeight="1" x14ac:dyDescent="0.3">
      <c r="B37" s="168"/>
      <c r="C37" s="171"/>
      <c r="D37" s="171"/>
      <c r="E37" s="171"/>
      <c r="F37" s="171"/>
      <c r="G37" s="171"/>
      <c r="H37" s="171"/>
      <c r="I37" s="171"/>
      <c r="J37" s="171"/>
      <c r="K37" s="171"/>
      <c r="L37" s="271"/>
      <c r="M37" s="85"/>
    </row>
    <row r="38" spans="2:13" x14ac:dyDescent="0.2">
      <c r="B38" s="239" t="s">
        <v>491</v>
      </c>
      <c r="C38" s="240"/>
      <c r="D38" s="240"/>
      <c r="E38" s="240"/>
      <c r="F38" s="240"/>
      <c r="G38" s="240"/>
      <c r="H38" s="240"/>
      <c r="I38" s="240"/>
      <c r="J38" s="240"/>
      <c r="K38" s="240"/>
      <c r="L38" s="241"/>
    </row>
    <row r="39" spans="2:13" ht="33.75" customHeight="1" x14ac:dyDescent="0.2">
      <c r="B39" s="242" t="s">
        <v>114</v>
      </c>
      <c r="C39" s="243" t="s">
        <v>487</v>
      </c>
      <c r="D39" s="1043" t="s">
        <v>488</v>
      </c>
      <c r="E39" s="1044"/>
      <c r="F39" s="1044"/>
      <c r="G39" s="1044"/>
      <c r="H39" s="1044"/>
      <c r="I39" s="1044"/>
      <c r="J39" s="1044"/>
      <c r="K39" s="1044"/>
      <c r="L39" s="1045"/>
      <c r="M39" s="245"/>
    </row>
    <row r="40" spans="2:13" ht="18" customHeight="1" x14ac:dyDescent="0.2">
      <c r="B40" s="246" t="s">
        <v>971</v>
      </c>
      <c r="C40" s="247"/>
      <c r="D40" s="1046" t="s">
        <v>127</v>
      </c>
      <c r="E40" s="1047"/>
      <c r="F40" s="1047"/>
      <c r="G40" s="1047"/>
      <c r="H40" s="1047"/>
      <c r="I40" s="1047"/>
      <c r="J40" s="1047"/>
      <c r="K40" s="1047"/>
      <c r="L40" s="1048"/>
    </row>
    <row r="41" spans="2:13" s="187" customFormat="1" ht="18" customHeight="1" x14ac:dyDescent="0.2">
      <c r="B41" s="246"/>
      <c r="C41" s="247"/>
      <c r="D41" s="949"/>
      <c r="E41" s="1049"/>
      <c r="F41" s="1049"/>
      <c r="G41" s="1049"/>
      <c r="H41" s="1049"/>
      <c r="I41" s="1049"/>
      <c r="J41" s="1049"/>
      <c r="K41" s="1049"/>
      <c r="L41" s="951"/>
    </row>
    <row r="42" spans="2:13" s="187" customFormat="1" ht="18" customHeight="1" x14ac:dyDescent="0.2">
      <c r="B42" s="246"/>
      <c r="C42" s="247"/>
      <c r="D42" s="949"/>
      <c r="E42" s="1049"/>
      <c r="F42" s="1049"/>
      <c r="G42" s="1049"/>
      <c r="H42" s="1049"/>
      <c r="I42" s="1049"/>
      <c r="J42" s="1049"/>
      <c r="K42" s="1049"/>
      <c r="L42" s="951"/>
    </row>
    <row r="43" spans="2:13" s="187" customFormat="1" ht="18" customHeight="1" x14ac:dyDescent="0.2">
      <c r="B43" s="246"/>
      <c r="C43" s="247"/>
      <c r="D43" s="1040"/>
      <c r="E43" s="1041"/>
      <c r="F43" s="1041"/>
      <c r="G43" s="1041"/>
      <c r="H43" s="1041"/>
      <c r="I43" s="1041"/>
      <c r="J43" s="1041"/>
      <c r="K43" s="1041"/>
      <c r="L43" s="1042"/>
    </row>
    <row r="44" spans="2:13" s="187" customFormat="1" ht="18" customHeight="1" x14ac:dyDescent="0.2">
      <c r="B44" s="246"/>
      <c r="C44" s="247"/>
      <c r="D44" s="1040"/>
      <c r="E44" s="1041"/>
      <c r="F44" s="1041"/>
      <c r="G44" s="1041"/>
      <c r="H44" s="1041"/>
      <c r="I44" s="1041"/>
      <c r="J44" s="1041"/>
      <c r="K44" s="1041"/>
      <c r="L44" s="1042"/>
    </row>
    <row r="45" spans="2:13" s="187" customFormat="1" ht="18" customHeight="1" x14ac:dyDescent="0.2">
      <c r="B45" s="246"/>
      <c r="C45" s="247"/>
      <c r="D45" s="1040"/>
      <c r="E45" s="1041"/>
      <c r="F45" s="1041"/>
      <c r="G45" s="1041"/>
      <c r="H45" s="1041"/>
      <c r="I45" s="1041"/>
      <c r="J45" s="1041"/>
      <c r="K45" s="1041"/>
      <c r="L45" s="1042"/>
    </row>
    <row r="46" spans="2:13" s="187" customFormat="1" ht="18" customHeight="1" x14ac:dyDescent="0.2">
      <c r="B46" s="246"/>
      <c r="C46" s="247"/>
      <c r="D46" s="1040"/>
      <c r="E46" s="1041"/>
      <c r="F46" s="1041"/>
      <c r="G46" s="1041"/>
      <c r="H46" s="1041"/>
      <c r="I46" s="1041"/>
      <c r="J46" s="1041"/>
      <c r="K46" s="1041"/>
      <c r="L46" s="1042"/>
    </row>
    <row r="47" spans="2:13" s="187" customFormat="1" ht="18" customHeight="1" x14ac:dyDescent="0.2">
      <c r="B47" s="246"/>
      <c r="C47" s="247"/>
      <c r="D47" s="1040"/>
      <c r="E47" s="1041"/>
      <c r="F47" s="1041"/>
      <c r="G47" s="1041"/>
      <c r="H47" s="1041"/>
      <c r="I47" s="1041"/>
      <c r="J47" s="1041"/>
      <c r="K47" s="1041"/>
      <c r="L47" s="1042"/>
    </row>
    <row r="48" spans="2:13" s="187" customFormat="1" ht="18" customHeight="1" x14ac:dyDescent="0.2">
      <c r="B48" s="246"/>
      <c r="C48" s="247"/>
      <c r="D48" s="949"/>
      <c r="E48" s="1049"/>
      <c r="F48" s="1049"/>
      <c r="G48" s="1049"/>
      <c r="H48" s="1049"/>
      <c r="I48" s="1049"/>
      <c r="J48" s="1049"/>
      <c r="K48" s="1049"/>
      <c r="L48" s="951"/>
    </row>
    <row r="49" spans="2:13" s="187" customFormat="1" ht="18" customHeight="1" x14ac:dyDescent="0.2">
      <c r="B49" s="246"/>
      <c r="C49" s="247"/>
      <c r="D49" s="949"/>
      <c r="E49" s="1049"/>
      <c r="F49" s="1049"/>
      <c r="G49" s="1049"/>
      <c r="H49" s="1049"/>
      <c r="I49" s="1049"/>
      <c r="J49" s="1049"/>
      <c r="K49" s="1049"/>
      <c r="L49" s="951"/>
    </row>
    <row r="50" spans="2:13" s="187" customFormat="1" ht="18" customHeight="1" x14ac:dyDescent="0.2">
      <c r="B50" s="246"/>
      <c r="C50" s="247"/>
      <c r="D50" s="949"/>
      <c r="E50" s="1049"/>
      <c r="F50" s="1049"/>
      <c r="G50" s="1049"/>
      <c r="H50" s="1049"/>
      <c r="I50" s="1049"/>
      <c r="J50" s="1049"/>
      <c r="K50" s="1049"/>
      <c r="L50" s="951"/>
    </row>
    <row r="51" spans="2:13" s="187" customFormat="1" ht="18" customHeight="1" x14ac:dyDescent="0.2">
      <c r="B51" s="139"/>
      <c r="C51" s="274">
        <f>SUM(C40:C50)</f>
        <v>0</v>
      </c>
      <c r="D51" s="85"/>
      <c r="E51" s="85"/>
      <c r="F51" s="85"/>
      <c r="G51" s="85"/>
      <c r="H51" s="85"/>
      <c r="I51" s="85"/>
      <c r="J51" s="85"/>
      <c r="K51" s="85"/>
      <c r="L51" s="151"/>
    </row>
    <row r="52" spans="2:13" s="187" customFormat="1" ht="13.5" thickBot="1" x14ac:dyDescent="0.25">
      <c r="B52" s="275"/>
      <c r="C52" s="276"/>
      <c r="D52" s="276"/>
      <c r="E52" s="276"/>
      <c r="F52" s="276"/>
      <c r="G52" s="277"/>
      <c r="H52" s="277"/>
      <c r="I52" s="277"/>
      <c r="J52" s="277"/>
      <c r="K52" s="277"/>
      <c r="L52" s="278"/>
    </row>
    <row r="53" spans="2:13" ht="13.5" thickBot="1" x14ac:dyDescent="0.25">
      <c r="B53" s="237"/>
      <c r="C53" s="92"/>
      <c r="D53" s="92"/>
      <c r="E53" s="92"/>
      <c r="F53" s="122" t="s">
        <v>263</v>
      </c>
      <c r="G53" s="92">
        <f>H3</f>
        <v>0</v>
      </c>
      <c r="H53" s="92"/>
      <c r="I53" s="92"/>
      <c r="J53" s="92"/>
      <c r="K53" s="92"/>
      <c r="L53" s="238"/>
    </row>
    <row r="54" spans="2:13" s="187" customFormat="1" ht="12.75" customHeight="1" x14ac:dyDescent="0.3">
      <c r="B54" s="168"/>
      <c r="C54" s="171"/>
      <c r="D54" s="171"/>
      <c r="E54" s="171"/>
      <c r="F54" s="171"/>
      <c r="G54" s="171"/>
      <c r="H54" s="171"/>
      <c r="I54" s="171"/>
      <c r="J54" s="171"/>
      <c r="K54" s="171"/>
      <c r="L54" s="271"/>
      <c r="M54" s="85"/>
    </row>
    <row r="55" spans="2:13" x14ac:dyDescent="0.2">
      <c r="B55" s="239" t="s">
        <v>653</v>
      </c>
      <c r="C55" s="240"/>
      <c r="D55" s="240"/>
      <c r="E55" s="240"/>
      <c r="F55" s="240"/>
      <c r="G55" s="240"/>
      <c r="H55" s="240"/>
      <c r="I55" s="240"/>
      <c r="J55" s="240"/>
      <c r="K55" s="240"/>
      <c r="L55" s="241"/>
    </row>
    <row r="56" spans="2:13" ht="33.75" customHeight="1" x14ac:dyDescent="0.2">
      <c r="B56" s="242" t="s">
        <v>114</v>
      </c>
      <c r="C56" s="243" t="s">
        <v>487</v>
      </c>
      <c r="D56" s="1043" t="s">
        <v>488</v>
      </c>
      <c r="E56" s="1044"/>
      <c r="F56" s="1044"/>
      <c r="G56" s="1044"/>
      <c r="H56" s="1044"/>
      <c r="I56" s="1044"/>
      <c r="J56" s="1044"/>
      <c r="K56" s="1044"/>
      <c r="L56" s="1045"/>
      <c r="M56" s="245"/>
    </row>
    <row r="57" spans="2:13" ht="18" customHeight="1" x14ac:dyDescent="0.2">
      <c r="B57" s="255" t="s">
        <v>655</v>
      </c>
      <c r="C57" s="247"/>
      <c r="D57" s="949"/>
      <c r="E57" s="1049"/>
      <c r="F57" s="1049"/>
      <c r="G57" s="1049"/>
      <c r="H57" s="1049"/>
      <c r="I57" s="1049"/>
      <c r="J57" s="1049"/>
      <c r="K57" s="1049"/>
      <c r="L57" s="951"/>
    </row>
    <row r="58" spans="2:13" s="187" customFormat="1" ht="18" customHeight="1" x14ac:dyDescent="0.2">
      <c r="B58" s="255" t="s">
        <v>654</v>
      </c>
      <c r="C58" s="247"/>
      <c r="D58" s="949"/>
      <c r="E58" s="1049"/>
      <c r="F58" s="1049"/>
      <c r="G58" s="1049"/>
      <c r="H58" s="1049"/>
      <c r="I58" s="1049"/>
      <c r="J58" s="1049"/>
      <c r="K58" s="1049"/>
      <c r="L58" s="951"/>
    </row>
    <row r="59" spans="2:13" s="187" customFormat="1" ht="18" customHeight="1" x14ac:dyDescent="0.2">
      <c r="B59" s="255" t="s">
        <v>656</v>
      </c>
      <c r="C59" s="247"/>
      <c r="D59" s="949"/>
      <c r="E59" s="1049"/>
      <c r="F59" s="1049"/>
      <c r="G59" s="1049"/>
      <c r="H59" s="1049"/>
      <c r="I59" s="1049"/>
      <c r="J59" s="1049"/>
      <c r="K59" s="1049"/>
      <c r="L59" s="951"/>
    </row>
    <row r="60" spans="2:13" s="187" customFormat="1" ht="18" customHeight="1" x14ac:dyDescent="0.2">
      <c r="B60" s="246"/>
      <c r="C60" s="247"/>
      <c r="D60" s="1040"/>
      <c r="E60" s="1041"/>
      <c r="F60" s="1041"/>
      <c r="G60" s="1041"/>
      <c r="H60" s="1041"/>
      <c r="I60" s="1041"/>
      <c r="J60" s="1041"/>
      <c r="K60" s="1041"/>
      <c r="L60" s="1042"/>
    </row>
    <row r="61" spans="2:13" s="187" customFormat="1" ht="18" customHeight="1" x14ac:dyDescent="0.2">
      <c r="B61" s="246"/>
      <c r="C61" s="247"/>
      <c r="D61" s="1040"/>
      <c r="E61" s="1041"/>
      <c r="F61" s="1041"/>
      <c r="G61" s="1041"/>
      <c r="H61" s="1041"/>
      <c r="I61" s="1041"/>
      <c r="J61" s="1041"/>
      <c r="K61" s="1041"/>
      <c r="L61" s="1042"/>
    </row>
    <row r="62" spans="2:13" s="187" customFormat="1" ht="18" customHeight="1" x14ac:dyDescent="0.2">
      <c r="B62" s="246"/>
      <c r="C62" s="247"/>
      <c r="D62" s="949"/>
      <c r="E62" s="1049"/>
      <c r="F62" s="1049"/>
      <c r="G62" s="1049"/>
      <c r="H62" s="1049"/>
      <c r="I62" s="1049"/>
      <c r="J62" s="1049"/>
      <c r="K62" s="1049"/>
      <c r="L62" s="951"/>
    </row>
    <row r="63" spans="2:13" s="187" customFormat="1" ht="18" customHeight="1" x14ac:dyDescent="0.2">
      <c r="B63" s="246"/>
      <c r="C63" s="247"/>
      <c r="D63" s="949"/>
      <c r="E63" s="1049"/>
      <c r="F63" s="1049"/>
      <c r="G63" s="1049"/>
      <c r="H63" s="1049"/>
      <c r="I63" s="1049"/>
      <c r="J63" s="1049"/>
      <c r="K63" s="1049"/>
      <c r="L63" s="951"/>
    </row>
    <row r="64" spans="2:13" s="187" customFormat="1" ht="18" customHeight="1" x14ac:dyDescent="0.2">
      <c r="B64" s="246"/>
      <c r="C64" s="247"/>
      <c r="D64" s="949"/>
      <c r="E64" s="1049"/>
      <c r="F64" s="1049"/>
      <c r="G64" s="1049"/>
      <c r="H64" s="1049"/>
      <c r="I64" s="1049"/>
      <c r="J64" s="1049"/>
      <c r="K64" s="1049"/>
      <c r="L64" s="951"/>
    </row>
    <row r="65" spans="2:12" s="187" customFormat="1" ht="18" customHeight="1" x14ac:dyDescent="0.2">
      <c r="B65" s="139"/>
      <c r="C65" s="274">
        <f>SUM(C57:C64)</f>
        <v>0</v>
      </c>
      <c r="D65" s="85"/>
      <c r="E65" s="85"/>
      <c r="F65" s="85"/>
      <c r="G65" s="85"/>
      <c r="H65" s="85"/>
      <c r="I65" s="85"/>
      <c r="J65" s="85"/>
      <c r="K65" s="85"/>
      <c r="L65" s="151"/>
    </row>
    <row r="66" spans="2:12" s="187" customFormat="1" ht="13.5" thickBot="1" x14ac:dyDescent="0.25">
      <c r="B66" s="279" t="s">
        <v>984</v>
      </c>
      <c r="C66" s="276"/>
      <c r="D66" s="276"/>
      <c r="E66" s="276"/>
      <c r="F66" s="276"/>
      <c r="G66" s="277"/>
      <c r="H66" s="277"/>
      <c r="I66" s="277"/>
      <c r="J66" s="277"/>
      <c r="K66" s="277"/>
      <c r="L66" s="278"/>
    </row>
    <row r="67" spans="2:12" s="187" customFormat="1" x14ac:dyDescent="0.2"/>
    <row r="68" spans="2:12" s="187" customFormat="1" x14ac:dyDescent="0.2"/>
    <row r="69" spans="2:12" s="187" customFormat="1" x14ac:dyDescent="0.2"/>
    <row r="70" spans="2:12" s="187" customFormat="1" x14ac:dyDescent="0.2"/>
    <row r="71" spans="2:12" s="187" customFormat="1" x14ac:dyDescent="0.2"/>
    <row r="72" spans="2:12" s="187" customFormat="1" x14ac:dyDescent="0.2"/>
    <row r="73" spans="2:12" s="187" customFormat="1" x14ac:dyDescent="0.2"/>
    <row r="74" spans="2:12" s="187" customFormat="1" x14ac:dyDescent="0.2"/>
    <row r="75" spans="2:12" s="187" customFormat="1" x14ac:dyDescent="0.2"/>
    <row r="76" spans="2:12" s="187" customFormat="1" x14ac:dyDescent="0.2"/>
    <row r="77" spans="2:12" s="187" customFormat="1" x14ac:dyDescent="0.2"/>
    <row r="78" spans="2:12" s="187" customFormat="1" x14ac:dyDescent="0.2"/>
    <row r="79" spans="2:12" s="187" customFormat="1" x14ac:dyDescent="0.2"/>
    <row r="80" spans="2:12" s="187" customFormat="1" x14ac:dyDescent="0.2"/>
    <row r="81" s="187" customFormat="1" x14ac:dyDescent="0.2"/>
    <row r="82" s="187" customFormat="1" x14ac:dyDescent="0.2"/>
    <row r="83" s="187" customFormat="1" x14ac:dyDescent="0.2"/>
    <row r="84" s="187" customFormat="1" x14ac:dyDescent="0.2"/>
    <row r="85" s="187" customFormat="1" x14ac:dyDescent="0.2"/>
    <row r="86" s="187" customFormat="1" x14ac:dyDescent="0.2"/>
    <row r="87" s="187" customFormat="1" x14ac:dyDescent="0.2"/>
    <row r="88" s="187" customFormat="1" x14ac:dyDescent="0.2"/>
    <row r="89" s="187" customFormat="1" x14ac:dyDescent="0.2"/>
    <row r="90" s="187" customFormat="1" x14ac:dyDescent="0.2"/>
    <row r="91" s="187" customFormat="1" x14ac:dyDescent="0.2"/>
    <row r="92" s="187" customFormat="1" x14ac:dyDescent="0.2"/>
    <row r="93" s="187" customFormat="1" x14ac:dyDescent="0.2"/>
    <row r="94" s="187" customFormat="1" x14ac:dyDescent="0.2"/>
    <row r="95" s="187" customFormat="1" x14ac:dyDescent="0.2"/>
    <row r="96" s="187" customFormat="1" x14ac:dyDescent="0.2"/>
    <row r="97" s="187" customFormat="1" x14ac:dyDescent="0.2"/>
    <row r="98" s="187" customFormat="1" x14ac:dyDescent="0.2"/>
    <row r="99" s="187" customFormat="1" x14ac:dyDescent="0.2"/>
    <row r="100" s="187" customFormat="1" x14ac:dyDescent="0.2"/>
    <row r="101" s="187" customFormat="1" x14ac:dyDescent="0.2"/>
    <row r="102" s="187" customFormat="1" x14ac:dyDescent="0.2"/>
    <row r="103" s="187" customFormat="1" x14ac:dyDescent="0.2"/>
    <row r="104" s="187" customFormat="1" x14ac:dyDescent="0.2"/>
    <row r="105" s="187" customFormat="1" x14ac:dyDescent="0.2"/>
    <row r="106" s="187" customFormat="1" x14ac:dyDescent="0.2"/>
    <row r="107" s="187" customFormat="1" x14ac:dyDescent="0.2"/>
    <row r="108" s="187" customFormat="1" x14ac:dyDescent="0.2"/>
    <row r="109" s="187" customFormat="1" x14ac:dyDescent="0.2"/>
    <row r="110" s="187" customFormat="1" x14ac:dyDescent="0.2"/>
    <row r="111" s="187" customFormat="1" x14ac:dyDescent="0.2"/>
    <row r="112" s="187" customFormat="1" x14ac:dyDescent="0.2"/>
    <row r="113" s="187" customFormat="1" x14ac:dyDescent="0.2"/>
    <row r="114" s="187" customFormat="1" x14ac:dyDescent="0.2"/>
    <row r="115" s="187" customFormat="1" x14ac:dyDescent="0.2"/>
    <row r="116" s="187" customFormat="1" x14ac:dyDescent="0.2"/>
    <row r="117" s="187" customFormat="1" x14ac:dyDescent="0.2"/>
    <row r="118" s="187" customFormat="1" x14ac:dyDescent="0.2"/>
    <row r="119" s="187" customFormat="1" x14ac:dyDescent="0.2"/>
    <row r="120" s="187" customFormat="1" x14ac:dyDescent="0.2"/>
    <row r="121" s="187" customFormat="1" x14ac:dyDescent="0.2"/>
    <row r="122" s="187" customFormat="1" x14ac:dyDescent="0.2"/>
    <row r="123" s="187" customFormat="1" x14ac:dyDescent="0.2"/>
    <row r="124" s="187" customFormat="1" x14ac:dyDescent="0.2"/>
    <row r="125" s="187" customFormat="1" x14ac:dyDescent="0.2"/>
    <row r="126" s="187" customFormat="1" x14ac:dyDescent="0.2"/>
    <row r="127" s="187" customFormat="1" x14ac:dyDescent="0.2"/>
    <row r="128" s="187" customFormat="1" x14ac:dyDescent="0.2"/>
    <row r="129" s="187" customFormat="1" x14ac:dyDescent="0.2"/>
    <row r="130" s="187" customFormat="1" x14ac:dyDescent="0.2"/>
    <row r="131" s="187" customFormat="1" x14ac:dyDescent="0.2"/>
    <row r="132" s="187" customFormat="1" x14ac:dyDescent="0.2"/>
    <row r="133" s="187" customFormat="1" x14ac:dyDescent="0.2"/>
    <row r="134" s="187" customFormat="1" x14ac:dyDescent="0.2"/>
    <row r="135" s="187" customFormat="1" x14ac:dyDescent="0.2"/>
    <row r="136" s="187" customFormat="1" x14ac:dyDescent="0.2"/>
    <row r="137" s="187" customFormat="1" x14ac:dyDescent="0.2"/>
    <row r="138" s="187" customFormat="1" x14ac:dyDescent="0.2"/>
    <row r="139" s="187" customFormat="1" x14ac:dyDescent="0.2"/>
    <row r="140" s="187" customFormat="1" x14ac:dyDescent="0.2"/>
    <row r="141" s="187" customFormat="1" x14ac:dyDescent="0.2"/>
    <row r="142" s="187" customFormat="1" x14ac:dyDescent="0.2"/>
    <row r="143" s="187" customFormat="1" x14ac:dyDescent="0.2"/>
    <row r="144" s="187" customFormat="1" x14ac:dyDescent="0.2"/>
    <row r="145" s="187" customFormat="1" x14ac:dyDescent="0.2"/>
    <row r="146" s="187" customFormat="1" x14ac:dyDescent="0.2"/>
    <row r="147" s="187" customFormat="1" x14ac:dyDescent="0.2"/>
    <row r="148" s="187" customFormat="1" x14ac:dyDescent="0.2"/>
    <row r="149" s="187" customFormat="1" x14ac:dyDescent="0.2"/>
    <row r="150" s="187" customFormat="1" x14ac:dyDescent="0.2"/>
    <row r="151" s="187" customFormat="1" x14ac:dyDescent="0.2"/>
    <row r="152" s="187" customFormat="1" x14ac:dyDescent="0.2"/>
    <row r="153" s="187" customFormat="1" x14ac:dyDescent="0.2"/>
    <row r="154" s="187" customFormat="1" x14ac:dyDescent="0.2"/>
    <row r="155" s="187" customFormat="1" x14ac:dyDescent="0.2"/>
    <row r="156" s="187" customFormat="1" x14ac:dyDescent="0.2"/>
    <row r="157" s="187" customFormat="1" x14ac:dyDescent="0.2"/>
    <row r="158" s="187" customFormat="1" x14ac:dyDescent="0.2"/>
    <row r="159" s="187" customFormat="1" x14ac:dyDescent="0.2"/>
    <row r="160" s="187" customFormat="1" x14ac:dyDescent="0.2"/>
    <row r="161" s="187" customFormat="1" x14ac:dyDescent="0.2"/>
    <row r="162" s="187" customFormat="1" x14ac:dyDescent="0.2"/>
    <row r="163" s="187" customFormat="1" x14ac:dyDescent="0.2"/>
    <row r="164" s="187" customFormat="1" x14ac:dyDescent="0.2"/>
    <row r="165" s="187" customFormat="1" x14ac:dyDescent="0.2"/>
    <row r="166" s="187" customFormat="1" x14ac:dyDescent="0.2"/>
    <row r="167" s="187" customFormat="1" x14ac:dyDescent="0.2"/>
    <row r="168" s="187" customFormat="1" x14ac:dyDescent="0.2"/>
    <row r="169" s="187" customFormat="1" x14ac:dyDescent="0.2"/>
    <row r="170" s="187" customFormat="1" x14ac:dyDescent="0.2"/>
    <row r="171" s="187" customFormat="1" x14ac:dyDescent="0.2"/>
    <row r="172" s="187" customFormat="1" x14ac:dyDescent="0.2"/>
    <row r="173" s="187" customFormat="1" x14ac:dyDescent="0.2"/>
    <row r="174" s="187" customFormat="1" x14ac:dyDescent="0.2"/>
    <row r="175" s="187" customFormat="1" x14ac:dyDescent="0.2"/>
    <row r="176" s="187" customFormat="1" x14ac:dyDescent="0.2"/>
    <row r="177" s="187" customFormat="1" x14ac:dyDescent="0.2"/>
    <row r="178" s="187" customFormat="1" x14ac:dyDescent="0.2"/>
    <row r="179" s="187" customFormat="1" x14ac:dyDescent="0.2"/>
    <row r="180" s="187" customFormat="1" x14ac:dyDescent="0.2"/>
    <row r="181" s="187" customFormat="1" x14ac:dyDescent="0.2"/>
    <row r="182" s="187" customFormat="1" x14ac:dyDescent="0.2"/>
    <row r="183" s="187" customFormat="1" x14ac:dyDescent="0.2"/>
    <row r="184" s="187" customFormat="1" x14ac:dyDescent="0.2"/>
    <row r="185" s="187" customFormat="1" x14ac:dyDescent="0.2"/>
    <row r="186" s="187" customFormat="1" x14ac:dyDescent="0.2"/>
    <row r="187" s="187" customFormat="1" x14ac:dyDescent="0.2"/>
    <row r="188" s="187" customFormat="1" x14ac:dyDescent="0.2"/>
    <row r="189" s="187" customFormat="1" x14ac:dyDescent="0.2"/>
    <row r="190" s="187" customFormat="1" x14ac:dyDescent="0.2"/>
    <row r="191" s="187" customFormat="1" x14ac:dyDescent="0.2"/>
    <row r="192" s="187" customFormat="1" x14ac:dyDescent="0.2"/>
    <row r="193" s="187" customFormat="1" x14ac:dyDescent="0.2"/>
    <row r="194" s="187" customFormat="1" x14ac:dyDescent="0.2"/>
    <row r="195" s="187" customFormat="1" x14ac:dyDescent="0.2"/>
    <row r="196" s="187" customFormat="1" x14ac:dyDescent="0.2"/>
    <row r="197" s="187" customFormat="1" x14ac:dyDescent="0.2"/>
    <row r="198" s="187" customFormat="1" x14ac:dyDescent="0.2"/>
    <row r="199" s="187" customFormat="1" x14ac:dyDescent="0.2"/>
    <row r="200" s="187" customFormat="1" x14ac:dyDescent="0.2"/>
    <row r="201" s="187" customFormat="1" x14ac:dyDescent="0.2"/>
    <row r="202" s="187" customFormat="1" x14ac:dyDescent="0.2"/>
    <row r="203" s="187" customFormat="1" x14ac:dyDescent="0.2"/>
    <row r="204" s="187" customFormat="1" x14ac:dyDescent="0.2"/>
    <row r="205" s="187" customFormat="1" x14ac:dyDescent="0.2"/>
    <row r="206" s="187" customFormat="1" x14ac:dyDescent="0.2"/>
    <row r="207" s="187" customFormat="1" x14ac:dyDescent="0.2"/>
    <row r="208" s="187" customFormat="1" x14ac:dyDescent="0.2"/>
    <row r="209" s="187" customFormat="1" x14ac:dyDescent="0.2"/>
    <row r="210" s="187" customFormat="1" x14ac:dyDescent="0.2"/>
    <row r="211" s="187" customFormat="1" x14ac:dyDescent="0.2"/>
    <row r="212" s="187" customFormat="1" x14ac:dyDescent="0.2"/>
    <row r="213" s="187" customFormat="1" x14ac:dyDescent="0.2"/>
    <row r="214" s="187" customFormat="1" x14ac:dyDescent="0.2"/>
    <row r="215" s="187" customFormat="1" x14ac:dyDescent="0.2"/>
    <row r="216" s="187" customFormat="1" x14ac:dyDescent="0.2"/>
    <row r="217" s="187" customFormat="1" x14ac:dyDescent="0.2"/>
    <row r="218" s="187" customFormat="1" x14ac:dyDescent="0.2"/>
    <row r="219" s="187" customFormat="1" x14ac:dyDescent="0.2"/>
    <row r="220" s="187" customFormat="1" x14ac:dyDescent="0.2"/>
    <row r="221" s="187" customFormat="1" x14ac:dyDescent="0.2"/>
    <row r="222" s="187" customFormat="1" x14ac:dyDescent="0.2"/>
    <row r="223" s="187" customFormat="1" x14ac:dyDescent="0.2"/>
    <row r="224" s="187" customFormat="1" x14ac:dyDescent="0.2"/>
    <row r="225" s="187" customFormat="1" x14ac:dyDescent="0.2"/>
    <row r="226" s="187" customFormat="1" x14ac:dyDescent="0.2"/>
    <row r="227" s="187" customFormat="1" x14ac:dyDescent="0.2"/>
    <row r="228" s="187" customFormat="1" x14ac:dyDescent="0.2"/>
    <row r="229" s="187" customFormat="1" x14ac:dyDescent="0.2"/>
    <row r="230" s="187" customFormat="1" x14ac:dyDescent="0.2"/>
    <row r="231" s="187" customFormat="1" x14ac:dyDescent="0.2"/>
    <row r="232" s="187" customFormat="1" x14ac:dyDescent="0.2"/>
    <row r="233" s="187" customFormat="1" x14ac:dyDescent="0.2"/>
    <row r="234" s="187" customFormat="1" x14ac:dyDescent="0.2"/>
    <row r="235" s="187" customFormat="1" x14ac:dyDescent="0.2"/>
    <row r="236" s="187" customFormat="1" x14ac:dyDescent="0.2"/>
    <row r="237" s="187" customFormat="1" x14ac:dyDescent="0.2"/>
    <row r="238" s="187" customFormat="1" x14ac:dyDescent="0.2"/>
    <row r="239" s="187" customFormat="1" x14ac:dyDescent="0.2"/>
    <row r="240" s="187" customFormat="1" x14ac:dyDescent="0.2"/>
    <row r="241" s="187" customFormat="1" x14ac:dyDescent="0.2"/>
    <row r="242" s="187" customFormat="1" x14ac:dyDescent="0.2"/>
    <row r="243" s="187" customFormat="1" x14ac:dyDescent="0.2"/>
    <row r="244" s="187" customFormat="1" x14ac:dyDescent="0.2"/>
    <row r="245" s="187" customFormat="1" x14ac:dyDescent="0.2"/>
    <row r="246" s="187" customFormat="1" x14ac:dyDescent="0.2"/>
    <row r="247" s="187" customFormat="1" x14ac:dyDescent="0.2"/>
    <row r="248" s="187" customFormat="1" x14ac:dyDescent="0.2"/>
    <row r="249" s="187" customFormat="1" x14ac:dyDescent="0.2"/>
    <row r="250" s="187" customFormat="1" x14ac:dyDescent="0.2"/>
    <row r="251" s="187" customFormat="1" x14ac:dyDescent="0.2"/>
    <row r="252" s="187" customFormat="1" x14ac:dyDescent="0.2"/>
    <row r="253" s="187" customFormat="1" x14ac:dyDescent="0.2"/>
    <row r="254" s="187" customFormat="1" x14ac:dyDescent="0.2"/>
    <row r="255" s="187" customFormat="1" x14ac:dyDescent="0.2"/>
    <row r="256" s="187" customFormat="1" x14ac:dyDescent="0.2"/>
    <row r="257" s="187" customFormat="1" x14ac:dyDescent="0.2"/>
    <row r="258" s="187" customFormat="1" x14ac:dyDescent="0.2"/>
    <row r="259" s="187" customFormat="1" x14ac:dyDescent="0.2"/>
    <row r="260" s="187" customFormat="1" x14ac:dyDescent="0.2"/>
    <row r="261" s="187" customFormat="1" x14ac:dyDescent="0.2"/>
    <row r="262" s="187" customFormat="1" x14ac:dyDescent="0.2"/>
    <row r="263" s="187" customFormat="1" x14ac:dyDescent="0.2"/>
    <row r="264" s="187" customFormat="1" x14ac:dyDescent="0.2"/>
    <row r="265" s="187" customFormat="1" x14ac:dyDescent="0.2"/>
    <row r="266" s="187" customFormat="1" x14ac:dyDescent="0.2"/>
    <row r="267" s="187" customFormat="1" x14ac:dyDescent="0.2"/>
    <row r="268" s="187" customFormat="1" x14ac:dyDescent="0.2"/>
    <row r="269" s="187" customFormat="1" x14ac:dyDescent="0.2"/>
    <row r="270" s="187" customFormat="1" x14ac:dyDescent="0.2"/>
    <row r="271" s="187" customFormat="1" x14ac:dyDescent="0.2"/>
    <row r="272" s="187" customFormat="1" x14ac:dyDescent="0.2"/>
    <row r="273" s="187" customFormat="1" x14ac:dyDescent="0.2"/>
    <row r="274" s="187" customFormat="1" x14ac:dyDescent="0.2"/>
    <row r="275" s="187" customFormat="1" x14ac:dyDescent="0.2"/>
    <row r="276" s="187" customFormat="1" x14ac:dyDescent="0.2"/>
    <row r="277" s="187" customFormat="1" x14ac:dyDescent="0.2"/>
    <row r="278" s="187" customFormat="1" x14ac:dyDescent="0.2"/>
    <row r="279" s="187" customFormat="1" x14ac:dyDescent="0.2"/>
    <row r="280" s="187" customFormat="1" x14ac:dyDescent="0.2"/>
    <row r="281" s="187" customFormat="1" x14ac:dyDescent="0.2"/>
    <row r="282" s="187" customFormat="1" x14ac:dyDescent="0.2"/>
    <row r="283" s="187" customFormat="1" x14ac:dyDescent="0.2"/>
    <row r="284" s="187" customFormat="1" x14ac:dyDescent="0.2"/>
    <row r="285" s="187" customFormat="1" x14ac:dyDescent="0.2"/>
    <row r="286" s="187" customFormat="1" x14ac:dyDescent="0.2"/>
    <row r="287" s="187" customFormat="1" x14ac:dyDescent="0.2"/>
    <row r="288" s="187" customFormat="1" x14ac:dyDescent="0.2"/>
    <row r="289" s="187" customFormat="1" x14ac:dyDescent="0.2"/>
    <row r="290" s="187" customFormat="1" x14ac:dyDescent="0.2"/>
    <row r="291" s="187" customFormat="1" x14ac:dyDescent="0.2"/>
    <row r="292" s="187" customFormat="1" x14ac:dyDescent="0.2"/>
    <row r="293" s="187" customFormat="1" x14ac:dyDescent="0.2"/>
    <row r="294" s="187" customFormat="1" x14ac:dyDescent="0.2"/>
    <row r="295" s="187" customFormat="1" x14ac:dyDescent="0.2"/>
    <row r="296" s="187" customFormat="1" x14ac:dyDescent="0.2"/>
    <row r="297" s="187" customFormat="1" x14ac:dyDescent="0.2"/>
    <row r="298" s="187" customFormat="1" x14ac:dyDescent="0.2"/>
    <row r="299" s="187" customFormat="1" x14ac:dyDescent="0.2"/>
    <row r="300" s="187" customFormat="1" x14ac:dyDescent="0.2"/>
    <row r="301" s="187" customFormat="1" x14ac:dyDescent="0.2"/>
    <row r="302" s="187" customFormat="1" x14ac:dyDescent="0.2"/>
    <row r="303" s="187" customFormat="1" x14ac:dyDescent="0.2"/>
    <row r="304" s="187" customFormat="1" x14ac:dyDescent="0.2"/>
    <row r="305" s="187" customFormat="1" x14ac:dyDescent="0.2"/>
    <row r="306" s="187" customFormat="1" x14ac:dyDescent="0.2"/>
    <row r="307" s="187" customFormat="1" x14ac:dyDescent="0.2"/>
    <row r="308" s="187" customFormat="1" x14ac:dyDescent="0.2"/>
    <row r="309" s="187" customFormat="1" x14ac:dyDescent="0.2"/>
    <row r="310" s="187" customFormat="1" x14ac:dyDescent="0.2"/>
    <row r="311" s="187" customFormat="1" x14ac:dyDescent="0.2"/>
    <row r="312" s="187" customFormat="1" x14ac:dyDescent="0.2"/>
    <row r="313" s="187" customFormat="1" x14ac:dyDescent="0.2"/>
    <row r="314" s="187" customFormat="1" x14ac:dyDescent="0.2"/>
    <row r="315" s="187" customFormat="1" x14ac:dyDescent="0.2"/>
    <row r="316" s="187" customFormat="1" x14ac:dyDescent="0.2"/>
    <row r="317" s="187" customFormat="1" x14ac:dyDescent="0.2"/>
    <row r="318" s="187" customFormat="1" x14ac:dyDescent="0.2"/>
    <row r="319" s="187" customFormat="1" x14ac:dyDescent="0.2"/>
    <row r="320" s="187" customFormat="1" x14ac:dyDescent="0.2"/>
    <row r="321" s="187" customFormat="1" x14ac:dyDescent="0.2"/>
    <row r="322" s="187" customFormat="1" x14ac:dyDescent="0.2"/>
    <row r="323" s="187" customFormat="1" x14ac:dyDescent="0.2"/>
    <row r="324" s="187" customFormat="1" x14ac:dyDescent="0.2"/>
    <row r="325" s="187" customFormat="1" x14ac:dyDescent="0.2"/>
    <row r="326" s="187" customFormat="1" x14ac:dyDescent="0.2"/>
    <row r="327" s="187" customFormat="1" x14ac:dyDescent="0.2"/>
    <row r="328" s="187" customFormat="1" x14ac:dyDescent="0.2"/>
    <row r="329" s="187" customFormat="1" x14ac:dyDescent="0.2"/>
    <row r="330" s="187" customFormat="1" x14ac:dyDescent="0.2"/>
    <row r="331" s="187" customFormat="1" x14ac:dyDescent="0.2"/>
    <row r="332" s="187" customFormat="1" x14ac:dyDescent="0.2"/>
    <row r="333" s="187" customFormat="1" x14ac:dyDescent="0.2"/>
    <row r="334" s="187" customFormat="1" x14ac:dyDescent="0.2"/>
    <row r="335" s="187" customFormat="1" x14ac:dyDescent="0.2"/>
    <row r="336" s="187" customFormat="1" x14ac:dyDescent="0.2"/>
    <row r="337" s="187" customFormat="1" x14ac:dyDescent="0.2"/>
    <row r="338" s="187" customFormat="1" x14ac:dyDescent="0.2"/>
    <row r="339" s="187" customFormat="1" x14ac:dyDescent="0.2"/>
    <row r="340" s="187" customFormat="1" x14ac:dyDescent="0.2"/>
    <row r="341" s="187" customFormat="1" x14ac:dyDescent="0.2"/>
    <row r="342" s="187" customFormat="1" x14ac:dyDescent="0.2"/>
    <row r="343" s="187" customFormat="1" x14ac:dyDescent="0.2"/>
    <row r="344" s="187" customFormat="1" x14ac:dyDescent="0.2"/>
    <row r="345" s="187" customFormat="1" x14ac:dyDescent="0.2"/>
    <row r="346" s="187" customFormat="1" x14ac:dyDescent="0.2"/>
    <row r="347" s="187" customFormat="1" x14ac:dyDescent="0.2"/>
    <row r="348" s="187" customFormat="1" x14ac:dyDescent="0.2"/>
    <row r="349" s="187" customFormat="1" x14ac:dyDescent="0.2"/>
    <row r="350" s="187" customFormat="1" x14ac:dyDescent="0.2"/>
    <row r="351" s="187" customFormat="1" x14ac:dyDescent="0.2"/>
    <row r="352" s="187" customFormat="1" x14ac:dyDescent="0.2"/>
    <row r="353" s="187" customFormat="1" x14ac:dyDescent="0.2"/>
    <row r="354" s="187" customFormat="1" x14ac:dyDescent="0.2"/>
    <row r="355" s="187" customFormat="1" x14ac:dyDescent="0.2"/>
    <row r="356" s="187" customFormat="1" x14ac:dyDescent="0.2"/>
    <row r="357" s="187" customFormat="1" x14ac:dyDescent="0.2"/>
    <row r="358" s="187" customFormat="1" x14ac:dyDescent="0.2"/>
    <row r="359" s="187" customFormat="1" x14ac:dyDescent="0.2"/>
    <row r="360" s="187" customFormat="1" x14ac:dyDescent="0.2"/>
    <row r="361" s="187" customFormat="1" x14ac:dyDescent="0.2"/>
    <row r="362" s="187" customFormat="1" x14ac:dyDescent="0.2"/>
    <row r="363" s="187" customFormat="1" x14ac:dyDescent="0.2"/>
    <row r="364" s="187" customFormat="1" x14ac:dyDescent="0.2"/>
    <row r="365" s="187" customFormat="1" x14ac:dyDescent="0.2"/>
    <row r="366" s="187" customFormat="1" x14ac:dyDescent="0.2"/>
    <row r="367" s="187" customFormat="1" x14ac:dyDescent="0.2"/>
    <row r="368" s="187" customFormat="1" x14ac:dyDescent="0.2"/>
    <row r="369" s="187" customFormat="1" x14ac:dyDescent="0.2"/>
    <row r="370" s="187" customFormat="1" x14ac:dyDescent="0.2"/>
    <row r="371" s="187" customFormat="1" x14ac:dyDescent="0.2"/>
    <row r="372" s="187" customFormat="1" x14ac:dyDescent="0.2"/>
    <row r="373" s="187" customFormat="1" x14ac:dyDescent="0.2"/>
    <row r="374" s="187" customFormat="1" x14ac:dyDescent="0.2"/>
    <row r="375" s="187" customFormat="1" x14ac:dyDescent="0.2"/>
    <row r="376" s="187" customFormat="1" x14ac:dyDescent="0.2"/>
    <row r="377" s="187" customFormat="1" x14ac:dyDescent="0.2"/>
    <row r="378" s="187" customFormat="1" x14ac:dyDescent="0.2"/>
    <row r="379" s="187" customFormat="1" x14ac:dyDescent="0.2"/>
    <row r="380" s="187" customFormat="1" x14ac:dyDescent="0.2"/>
  </sheetData>
  <sheetProtection algorithmName="SHA-512" hashValue="MHI+Kd7ACsqBOqp3/pwZk9ytxm+21zrnwrDlFVG8ojznL1aan3DccB+XlGqvpMyddYzh+SSIwHpLLfnrEW4ldQ==" saltValue="192DSPp1x9hqkjx5JAJjzA==" spinCount="100000" sheet="1" objects="1" scenarios="1"/>
  <mergeCells count="21">
    <mergeCell ref="D63:L63"/>
    <mergeCell ref="D64:L64"/>
    <mergeCell ref="D59:L59"/>
    <mergeCell ref="D60:L60"/>
    <mergeCell ref="D56:L56"/>
    <mergeCell ref="D57:L57"/>
    <mergeCell ref="D58:L58"/>
    <mergeCell ref="D61:L61"/>
    <mergeCell ref="D62:L62"/>
    <mergeCell ref="D50:L50"/>
    <mergeCell ref="D45:L45"/>
    <mergeCell ref="D46:L46"/>
    <mergeCell ref="D47:L47"/>
    <mergeCell ref="D48:L48"/>
    <mergeCell ref="D49:L49"/>
    <mergeCell ref="D44:L44"/>
    <mergeCell ref="D39:L39"/>
    <mergeCell ref="D40:L40"/>
    <mergeCell ref="D41:L41"/>
    <mergeCell ref="D42:L42"/>
    <mergeCell ref="D43:L43"/>
  </mergeCells>
  <phoneticPr fontId="6" type="noConversion"/>
  <dataValidations count="1">
    <dataValidation type="list" allowBlank="1" showInputMessage="1" showErrorMessage="1" sqref="E31" xr:uid="{A0AA41F8-4A8B-4503-8096-D11D58CC15AB}">
      <formula1>"none,Coal Trust,Multifamily,Housing MT Trust"</formula1>
    </dataValidation>
  </dataValidations>
  <printOptions horizontalCentered="1" verticalCentered="1"/>
  <pageMargins left="0.5" right="0.5" top="0.5" bottom="0.5" header="0.5" footer="0.5"/>
  <pageSetup scale="99" fitToHeight="9" orientation="landscape" horizontalDpi="300" verticalDpi="300" r:id="rId1"/>
  <headerFooter alignWithMargins="0"/>
  <rowBreaks count="1" manualBreakCount="1">
    <brk id="34" min="1" max="1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L316"/>
  <sheetViews>
    <sheetView showGridLines="0" showZeros="0" view="pageBreakPreview" zoomScaleNormal="100" zoomScaleSheetLayoutView="100" workbookViewId="0">
      <selection sqref="A1:XFD1048576"/>
    </sheetView>
  </sheetViews>
  <sheetFormatPr defaultColWidth="0" defaultRowHeight="12.75" zeroHeight="1" x14ac:dyDescent="0.2"/>
  <cols>
    <col min="1" max="1" width="3.7109375" style="85" customWidth="1"/>
    <col min="2" max="2" width="28" style="85" customWidth="1"/>
    <col min="3" max="3" width="12.140625" style="85" customWidth="1"/>
    <col min="4" max="4" width="5.5703125" style="85" customWidth="1"/>
    <col min="5" max="5" width="11.5703125" style="85" customWidth="1"/>
    <col min="6" max="6" width="8" style="85" customWidth="1"/>
    <col min="7" max="7" width="6.42578125" style="85" customWidth="1"/>
    <col min="8" max="8" width="8.42578125" style="85" customWidth="1"/>
    <col min="9" max="9" width="9.140625" style="85" customWidth="1"/>
    <col min="10" max="10" width="9.85546875" style="85" customWidth="1"/>
    <col min="11" max="11" width="11" style="85" hidden="1" customWidth="1"/>
    <col min="12" max="12" width="14.5703125" style="85" hidden="1" customWidth="1"/>
    <col min="13" max="14" width="9.140625" style="85" hidden="1" customWidth="1"/>
    <col min="15" max="16384" width="9.140625" style="85" hidden="1"/>
  </cols>
  <sheetData>
    <row r="1" spans="1:12" x14ac:dyDescent="0.2">
      <c r="A1" s="85" t="s">
        <v>975</v>
      </c>
    </row>
    <row r="2" spans="1:12" s="119" customFormat="1" ht="15.75" x14ac:dyDescent="0.25">
      <c r="B2" s="1052" t="s">
        <v>830</v>
      </c>
      <c r="C2" s="1052"/>
      <c r="D2" s="1052"/>
      <c r="E2" s="1052"/>
      <c r="F2" s="1052"/>
      <c r="G2" s="1052"/>
      <c r="H2" s="1052"/>
      <c r="I2" s="1052"/>
      <c r="J2" s="116"/>
      <c r="K2" s="116"/>
      <c r="L2" s="116"/>
    </row>
    <row r="3" spans="1:12" x14ac:dyDescent="0.2">
      <c r="B3" s="1050" t="s">
        <v>549</v>
      </c>
      <c r="C3" s="1050"/>
      <c r="D3" s="1051">
        <f>'Proj Info'!F6</f>
        <v>0</v>
      </c>
      <c r="E3" s="1051"/>
      <c r="F3" s="1051"/>
      <c r="G3" s="1051"/>
      <c r="H3" s="1051"/>
      <c r="I3" s="1051"/>
      <c r="J3" s="1051"/>
      <c r="K3" s="1051"/>
      <c r="L3" s="1051"/>
    </row>
    <row r="4" spans="1:12" s="187" customFormat="1" x14ac:dyDescent="0.2"/>
    <row r="5" spans="1:12" s="187" customFormat="1" x14ac:dyDescent="0.2"/>
    <row r="6" spans="1:12" s="187" customFormat="1" x14ac:dyDescent="0.2"/>
    <row r="7" spans="1:12" s="187" customFormat="1" x14ac:dyDescent="0.2"/>
    <row r="8" spans="1:12" s="187" customFormat="1" x14ac:dyDescent="0.2"/>
    <row r="9" spans="1:12" s="187" customFormat="1" x14ac:dyDescent="0.2"/>
    <row r="10" spans="1:12" s="187" customFormat="1" x14ac:dyDescent="0.2"/>
    <row r="11" spans="1:12" s="187" customFormat="1" x14ac:dyDescent="0.2"/>
    <row r="12" spans="1:12" s="187" customFormat="1" x14ac:dyDescent="0.2"/>
    <row r="13" spans="1:12" s="187" customFormat="1" x14ac:dyDescent="0.2"/>
    <row r="14" spans="1:12" s="187" customFormat="1" x14ac:dyDescent="0.2"/>
    <row r="15" spans="1:12" s="187" customFormat="1" x14ac:dyDescent="0.2"/>
    <row r="16" spans="1:12" s="187" customFormat="1" x14ac:dyDescent="0.2"/>
    <row r="17" s="187" customFormat="1" x14ac:dyDescent="0.2"/>
    <row r="18" s="187" customFormat="1" x14ac:dyDescent="0.2"/>
    <row r="19" s="187" customFormat="1" x14ac:dyDescent="0.2"/>
    <row r="20" s="187" customFormat="1" x14ac:dyDescent="0.2"/>
    <row r="21" s="187" customFormat="1" x14ac:dyDescent="0.2"/>
    <row r="22" s="187" customFormat="1" x14ac:dyDescent="0.2"/>
    <row r="23" s="187" customFormat="1" x14ac:dyDescent="0.2"/>
    <row r="24" s="187" customFormat="1" x14ac:dyDescent="0.2"/>
    <row r="25" s="187" customFormat="1" x14ac:dyDescent="0.2"/>
    <row r="26" s="187" customFormat="1" x14ac:dyDescent="0.2"/>
    <row r="27" s="187" customFormat="1" x14ac:dyDescent="0.2"/>
    <row r="28" s="187" customFormat="1" x14ac:dyDescent="0.2"/>
    <row r="29" s="187" customFormat="1" x14ac:dyDescent="0.2"/>
    <row r="30" s="187" customFormat="1" x14ac:dyDescent="0.2"/>
    <row r="31" s="187" customFormat="1" x14ac:dyDescent="0.2"/>
    <row r="32" s="187" customFormat="1" x14ac:dyDescent="0.2"/>
    <row r="33" spans="12:12" s="187" customFormat="1" x14ac:dyDescent="0.2"/>
    <row r="34" spans="12:12" s="187" customFormat="1" x14ac:dyDescent="0.2"/>
    <row r="35" spans="12:12" s="187" customFormat="1" x14ac:dyDescent="0.2"/>
    <row r="36" spans="12:12" s="187" customFormat="1" x14ac:dyDescent="0.2"/>
    <row r="37" spans="12:12" s="187" customFormat="1" x14ac:dyDescent="0.2"/>
    <row r="38" spans="12:12" s="187" customFormat="1" x14ac:dyDescent="0.2"/>
    <row r="39" spans="12:12" s="187" customFormat="1" x14ac:dyDescent="0.2"/>
    <row r="40" spans="12:12" s="187" customFormat="1" x14ac:dyDescent="0.2"/>
    <row r="41" spans="12:12" s="187" customFormat="1" x14ac:dyDescent="0.2"/>
    <row r="42" spans="12:12" s="187" customFormat="1" x14ac:dyDescent="0.2">
      <c r="L42" s="281"/>
    </row>
    <row r="43" spans="12:12" s="187" customFormat="1" x14ac:dyDescent="0.2"/>
    <row r="44" spans="12:12" s="187" customFormat="1" x14ac:dyDescent="0.2"/>
    <row r="45" spans="12:12" s="187" customFormat="1" x14ac:dyDescent="0.2"/>
    <row r="46" spans="12:12" s="187" customFormat="1" x14ac:dyDescent="0.2"/>
    <row r="47" spans="12:12" s="187" customFormat="1" x14ac:dyDescent="0.2"/>
    <row r="48" spans="12:12" s="187" customFormat="1" x14ac:dyDescent="0.2"/>
    <row r="49" s="187" customFormat="1" x14ac:dyDescent="0.2"/>
    <row r="50" s="187" customFormat="1" x14ac:dyDescent="0.2"/>
    <row r="51" s="187" customFormat="1" x14ac:dyDescent="0.2"/>
    <row r="52" s="187" customFormat="1" x14ac:dyDescent="0.2"/>
    <row r="53" s="187" customFormat="1" x14ac:dyDescent="0.2"/>
    <row r="54" s="187" customFormat="1" x14ac:dyDescent="0.2"/>
    <row r="55" s="187" customFormat="1" x14ac:dyDescent="0.2"/>
    <row r="56" s="187" customFormat="1" x14ac:dyDescent="0.2"/>
    <row r="57" s="187" customFormat="1" x14ac:dyDescent="0.2"/>
    <row r="58" s="187" customFormat="1" x14ac:dyDescent="0.2"/>
    <row r="59" s="187" customFormat="1" x14ac:dyDescent="0.2"/>
    <row r="60" s="187" customFormat="1" x14ac:dyDescent="0.2"/>
    <row r="61" s="187" customFormat="1" x14ac:dyDescent="0.2"/>
    <row r="62" s="187" customFormat="1" x14ac:dyDescent="0.2"/>
    <row r="63" s="187" customFormat="1" x14ac:dyDescent="0.2"/>
    <row r="64" s="187" customFormat="1" x14ac:dyDescent="0.2"/>
    <row r="65" s="187" customFormat="1" x14ac:dyDescent="0.2"/>
    <row r="66" s="187" customFormat="1" x14ac:dyDescent="0.2"/>
    <row r="67" s="187" customFormat="1" x14ac:dyDescent="0.2"/>
    <row r="68" s="187" customFormat="1" x14ac:dyDescent="0.2"/>
    <row r="69" s="187" customFormat="1" x14ac:dyDescent="0.2"/>
    <row r="70" s="187" customFormat="1" x14ac:dyDescent="0.2"/>
    <row r="71" s="187" customFormat="1" x14ac:dyDescent="0.2"/>
    <row r="72" s="187" customFormat="1" x14ac:dyDescent="0.2"/>
    <row r="73" s="187" customFormat="1" x14ac:dyDescent="0.2"/>
    <row r="74" s="187" customFormat="1" x14ac:dyDescent="0.2"/>
    <row r="75" s="187" customFormat="1" x14ac:dyDescent="0.2"/>
    <row r="76" s="187" customFormat="1" x14ac:dyDescent="0.2"/>
    <row r="77" s="187" customFormat="1" x14ac:dyDescent="0.2"/>
    <row r="78" s="187" customFormat="1" x14ac:dyDescent="0.2"/>
    <row r="79" s="187" customFormat="1" x14ac:dyDescent="0.2"/>
    <row r="80" s="187" customFormat="1" x14ac:dyDescent="0.2"/>
    <row r="81" spans="12:12" s="187" customFormat="1" x14ac:dyDescent="0.2"/>
    <row r="82" spans="12:12" s="187" customFormat="1" x14ac:dyDescent="0.2"/>
    <row r="83" spans="12:12" s="187" customFormat="1" x14ac:dyDescent="0.2"/>
    <row r="84" spans="12:12" s="187" customFormat="1" x14ac:dyDescent="0.2"/>
    <row r="85" spans="12:12" s="187" customFormat="1" x14ac:dyDescent="0.2">
      <c r="L85" s="281"/>
    </row>
    <row r="86" spans="12:12" s="187" customFormat="1" x14ac:dyDescent="0.2"/>
    <row r="87" spans="12:12" s="187" customFormat="1" x14ac:dyDescent="0.2"/>
    <row r="88" spans="12:12" s="187" customFormat="1" x14ac:dyDescent="0.2"/>
    <row r="89" spans="12:12" s="187" customFormat="1" x14ac:dyDescent="0.2"/>
    <row r="90" spans="12:12" s="187" customFormat="1" hidden="1" x14ac:dyDescent="0.2"/>
    <row r="91" spans="12:12" s="187" customFormat="1" hidden="1" x14ac:dyDescent="0.2"/>
    <row r="92" spans="12:12" s="187" customFormat="1" hidden="1" x14ac:dyDescent="0.2"/>
    <row r="93" spans="12:12" s="187" customFormat="1" hidden="1" x14ac:dyDescent="0.2"/>
    <row r="94" spans="12:12" s="187" customFormat="1" hidden="1" x14ac:dyDescent="0.2"/>
    <row r="95" spans="12:12" s="187" customFormat="1" hidden="1" x14ac:dyDescent="0.2"/>
    <row r="96" spans="12:12" s="187" customFormat="1" hidden="1" x14ac:dyDescent="0.2"/>
    <row r="97" s="187" customFormat="1" hidden="1" x14ac:dyDescent="0.2"/>
    <row r="98" s="187" customFormat="1" hidden="1" x14ac:dyDescent="0.2"/>
    <row r="99" s="187" customFormat="1" hidden="1" x14ac:dyDescent="0.2"/>
    <row r="100" s="187" customFormat="1" hidden="1" x14ac:dyDescent="0.2"/>
    <row r="101" s="187" customFormat="1" hidden="1" x14ac:dyDescent="0.2"/>
    <row r="102" s="187" customFormat="1" hidden="1" x14ac:dyDescent="0.2"/>
    <row r="103" s="187" customFormat="1" hidden="1" x14ac:dyDescent="0.2"/>
    <row r="104" s="187" customFormat="1" hidden="1" x14ac:dyDescent="0.2"/>
    <row r="105" s="187" customFormat="1" hidden="1" x14ac:dyDescent="0.2"/>
    <row r="106" s="187" customFormat="1" hidden="1" x14ac:dyDescent="0.2"/>
    <row r="107" s="187" customFormat="1" hidden="1" x14ac:dyDescent="0.2"/>
    <row r="108" s="187" customFormat="1" hidden="1" x14ac:dyDescent="0.2"/>
    <row r="109" s="187" customFormat="1" hidden="1" x14ac:dyDescent="0.2"/>
    <row r="110" s="187" customFormat="1" hidden="1" x14ac:dyDescent="0.2"/>
    <row r="111" s="187" customFormat="1" hidden="1" x14ac:dyDescent="0.2"/>
    <row r="112" s="187" customFormat="1" hidden="1" x14ac:dyDescent="0.2"/>
    <row r="113" s="187" customFormat="1" hidden="1" x14ac:dyDescent="0.2"/>
    <row r="114" s="187" customFormat="1" hidden="1" x14ac:dyDescent="0.2"/>
    <row r="115" s="187" customFormat="1" hidden="1" x14ac:dyDescent="0.2"/>
    <row r="116" s="187" customFormat="1" hidden="1" x14ac:dyDescent="0.2"/>
    <row r="117" s="187" customFormat="1" hidden="1" x14ac:dyDescent="0.2"/>
    <row r="118" s="187" customFormat="1" hidden="1" x14ac:dyDescent="0.2"/>
    <row r="119" s="187" customFormat="1" hidden="1" x14ac:dyDescent="0.2"/>
    <row r="120" s="187" customFormat="1" hidden="1" x14ac:dyDescent="0.2"/>
    <row r="121" s="187" customFormat="1" hidden="1" x14ac:dyDescent="0.2"/>
    <row r="122" s="187" customFormat="1" hidden="1" x14ac:dyDescent="0.2"/>
    <row r="123" s="187" customFormat="1" hidden="1" x14ac:dyDescent="0.2"/>
    <row r="124" s="187" customFormat="1" hidden="1" x14ac:dyDescent="0.2"/>
    <row r="125" s="187" customFormat="1" hidden="1" x14ac:dyDescent="0.2"/>
    <row r="126" s="187" customFormat="1" hidden="1" x14ac:dyDescent="0.2"/>
    <row r="127" s="187" customFormat="1" hidden="1" x14ac:dyDescent="0.2"/>
    <row r="128" s="187" customFormat="1" hidden="1" x14ac:dyDescent="0.2"/>
    <row r="129" s="187" customFormat="1" hidden="1" x14ac:dyDescent="0.2"/>
    <row r="130" s="187" customFormat="1" hidden="1" x14ac:dyDescent="0.2"/>
    <row r="131" s="187" customFormat="1" hidden="1" x14ac:dyDescent="0.2"/>
    <row r="132" s="187" customFormat="1" hidden="1" x14ac:dyDescent="0.2"/>
    <row r="133" s="187" customFormat="1" hidden="1" x14ac:dyDescent="0.2"/>
    <row r="134" s="187" customFormat="1" hidden="1" x14ac:dyDescent="0.2"/>
    <row r="135" s="187" customFormat="1" hidden="1" x14ac:dyDescent="0.2"/>
    <row r="136" s="187" customFormat="1" hidden="1" x14ac:dyDescent="0.2"/>
    <row r="137" s="187" customFormat="1" hidden="1" x14ac:dyDescent="0.2"/>
    <row r="138" s="187" customFormat="1" hidden="1" x14ac:dyDescent="0.2"/>
    <row r="139" s="187" customFormat="1" hidden="1" x14ac:dyDescent="0.2"/>
    <row r="140" s="187" customFormat="1" hidden="1" x14ac:dyDescent="0.2"/>
    <row r="141" s="187" customFormat="1" hidden="1" x14ac:dyDescent="0.2"/>
    <row r="142" s="187" customFormat="1" hidden="1" x14ac:dyDescent="0.2"/>
    <row r="143" s="187" customFormat="1" hidden="1" x14ac:dyDescent="0.2"/>
    <row r="144" s="187" customFormat="1" hidden="1" x14ac:dyDescent="0.2"/>
    <row r="145" s="187" customFormat="1" hidden="1" x14ac:dyDescent="0.2"/>
    <row r="146" s="187" customFormat="1" hidden="1" x14ac:dyDescent="0.2"/>
    <row r="147" s="187" customFormat="1" hidden="1" x14ac:dyDescent="0.2"/>
    <row r="148" s="187" customFormat="1" hidden="1" x14ac:dyDescent="0.2"/>
    <row r="149" s="187" customFormat="1" hidden="1" x14ac:dyDescent="0.2"/>
    <row r="150" s="187" customFormat="1" hidden="1" x14ac:dyDescent="0.2"/>
    <row r="151" s="187" customFormat="1" hidden="1" x14ac:dyDescent="0.2"/>
    <row r="152" s="187" customFormat="1" hidden="1" x14ac:dyDescent="0.2"/>
    <row r="153" s="187" customFormat="1" hidden="1" x14ac:dyDescent="0.2"/>
    <row r="154" s="187" customFormat="1" hidden="1" x14ac:dyDescent="0.2"/>
    <row r="155" s="187" customFormat="1" hidden="1" x14ac:dyDescent="0.2"/>
    <row r="156" s="187" customFormat="1" hidden="1" x14ac:dyDescent="0.2"/>
    <row r="157" s="187" customFormat="1" hidden="1" x14ac:dyDescent="0.2"/>
    <row r="158" s="187" customFormat="1" hidden="1" x14ac:dyDescent="0.2"/>
    <row r="159" s="187" customFormat="1" hidden="1" x14ac:dyDescent="0.2"/>
    <row r="160" s="187" customFormat="1" hidden="1" x14ac:dyDescent="0.2"/>
    <row r="161" s="187" customFormat="1" hidden="1" x14ac:dyDescent="0.2"/>
    <row r="162" s="187" customFormat="1" hidden="1" x14ac:dyDescent="0.2"/>
    <row r="163" s="187" customFormat="1" hidden="1" x14ac:dyDescent="0.2"/>
    <row r="164" s="187" customFormat="1" hidden="1" x14ac:dyDescent="0.2"/>
    <row r="165" s="187" customFormat="1" hidden="1" x14ac:dyDescent="0.2"/>
    <row r="166" s="187" customFormat="1" hidden="1" x14ac:dyDescent="0.2"/>
    <row r="167" s="187" customFormat="1" hidden="1" x14ac:dyDescent="0.2"/>
    <row r="168" s="187" customFormat="1" hidden="1" x14ac:dyDescent="0.2"/>
    <row r="169" s="187" customFormat="1" hidden="1" x14ac:dyDescent="0.2"/>
    <row r="170" s="187" customFormat="1" hidden="1" x14ac:dyDescent="0.2"/>
    <row r="171" s="187" customFormat="1" hidden="1" x14ac:dyDescent="0.2"/>
    <row r="172" s="187" customFormat="1" hidden="1" x14ac:dyDescent="0.2"/>
    <row r="173" s="187" customFormat="1" hidden="1" x14ac:dyDescent="0.2"/>
    <row r="174" s="187" customFormat="1" hidden="1" x14ac:dyDescent="0.2"/>
    <row r="175" s="187" customFormat="1" hidden="1" x14ac:dyDescent="0.2"/>
    <row r="176" s="187" customFormat="1" hidden="1" x14ac:dyDescent="0.2"/>
    <row r="177" s="187" customFormat="1" hidden="1" x14ac:dyDescent="0.2"/>
    <row r="178" s="187" customFormat="1" hidden="1" x14ac:dyDescent="0.2"/>
    <row r="179" s="187" customFormat="1" hidden="1" x14ac:dyDescent="0.2"/>
    <row r="180" s="187" customFormat="1" hidden="1" x14ac:dyDescent="0.2"/>
    <row r="181" s="187" customFormat="1" hidden="1" x14ac:dyDescent="0.2"/>
    <row r="182" s="187" customFormat="1" hidden="1" x14ac:dyDescent="0.2"/>
    <row r="183" s="187" customFormat="1" hidden="1" x14ac:dyDescent="0.2"/>
    <row r="184" s="187" customFormat="1" hidden="1" x14ac:dyDescent="0.2"/>
    <row r="185" s="187" customFormat="1" hidden="1" x14ac:dyDescent="0.2"/>
    <row r="186" s="187" customFormat="1" hidden="1" x14ac:dyDescent="0.2"/>
    <row r="187" s="187" customFormat="1" hidden="1" x14ac:dyDescent="0.2"/>
    <row r="188" s="187" customFormat="1" hidden="1" x14ac:dyDescent="0.2"/>
    <row r="189" s="187" customFormat="1" hidden="1" x14ac:dyDescent="0.2"/>
    <row r="190" s="187" customFormat="1" hidden="1" x14ac:dyDescent="0.2"/>
    <row r="191" s="187" customFormat="1" hidden="1" x14ac:dyDescent="0.2"/>
    <row r="192" s="187" customFormat="1" hidden="1" x14ac:dyDescent="0.2"/>
    <row r="193" s="187" customFormat="1" hidden="1" x14ac:dyDescent="0.2"/>
    <row r="194" s="187" customFormat="1" hidden="1" x14ac:dyDescent="0.2"/>
    <row r="195" s="187" customFormat="1" hidden="1" x14ac:dyDescent="0.2"/>
    <row r="196" s="187" customFormat="1" hidden="1" x14ac:dyDescent="0.2"/>
    <row r="197" s="187" customFormat="1" hidden="1" x14ac:dyDescent="0.2"/>
    <row r="198" s="187" customFormat="1" hidden="1" x14ac:dyDescent="0.2"/>
    <row r="199" s="187" customFormat="1" hidden="1" x14ac:dyDescent="0.2"/>
    <row r="200" s="187" customFormat="1" hidden="1" x14ac:dyDescent="0.2"/>
    <row r="201" s="187" customFormat="1" hidden="1" x14ac:dyDescent="0.2"/>
    <row r="202" s="187" customFormat="1" hidden="1" x14ac:dyDescent="0.2"/>
    <row r="203" s="187" customFormat="1" hidden="1" x14ac:dyDescent="0.2"/>
    <row r="204" s="187" customFormat="1" hidden="1" x14ac:dyDescent="0.2"/>
    <row r="205" s="187" customFormat="1" hidden="1" x14ac:dyDescent="0.2"/>
    <row r="206" s="187" customFormat="1" hidden="1" x14ac:dyDescent="0.2"/>
    <row r="207" s="187" customFormat="1" hidden="1" x14ac:dyDescent="0.2"/>
    <row r="208" s="187" customFormat="1" hidden="1" x14ac:dyDescent="0.2"/>
    <row r="209" s="187" customFormat="1" hidden="1" x14ac:dyDescent="0.2"/>
    <row r="210" s="187" customFormat="1" hidden="1" x14ac:dyDescent="0.2"/>
    <row r="211" s="187" customFormat="1" hidden="1" x14ac:dyDescent="0.2"/>
    <row r="212" s="187" customFormat="1" hidden="1" x14ac:dyDescent="0.2"/>
    <row r="213" s="187" customFormat="1" hidden="1" x14ac:dyDescent="0.2"/>
    <row r="214" s="187" customFormat="1" hidden="1" x14ac:dyDescent="0.2"/>
    <row r="215" s="187" customFormat="1" hidden="1" x14ac:dyDescent="0.2"/>
    <row r="216" s="187" customFormat="1" hidden="1" x14ac:dyDescent="0.2"/>
    <row r="217" s="187" customFormat="1" hidden="1" x14ac:dyDescent="0.2"/>
    <row r="218" s="187" customFormat="1" hidden="1" x14ac:dyDescent="0.2"/>
    <row r="219" s="187" customFormat="1" hidden="1" x14ac:dyDescent="0.2"/>
    <row r="220" s="187" customFormat="1" hidden="1" x14ac:dyDescent="0.2"/>
    <row r="221" s="187" customFormat="1" hidden="1" x14ac:dyDescent="0.2"/>
    <row r="222" s="187" customFormat="1" hidden="1" x14ac:dyDescent="0.2"/>
    <row r="223" s="187" customFormat="1" hidden="1" x14ac:dyDescent="0.2"/>
    <row r="224" s="187" customFormat="1" hidden="1" x14ac:dyDescent="0.2"/>
    <row r="225" s="187" customFormat="1" hidden="1" x14ac:dyDescent="0.2"/>
    <row r="226" s="187" customFormat="1" hidden="1" x14ac:dyDescent="0.2"/>
    <row r="227" s="187" customFormat="1" hidden="1" x14ac:dyDescent="0.2"/>
    <row r="228" s="187" customFormat="1" hidden="1" x14ac:dyDescent="0.2"/>
    <row r="229" s="187" customFormat="1" hidden="1" x14ac:dyDescent="0.2"/>
    <row r="230" s="187" customFormat="1" hidden="1" x14ac:dyDescent="0.2"/>
    <row r="231" s="187" customFormat="1" hidden="1" x14ac:dyDescent="0.2"/>
    <row r="232" s="187" customFormat="1" hidden="1" x14ac:dyDescent="0.2"/>
    <row r="233" s="187" customFormat="1" hidden="1" x14ac:dyDescent="0.2"/>
    <row r="234" s="187" customFormat="1" hidden="1" x14ac:dyDescent="0.2"/>
    <row r="235" s="187" customFormat="1" hidden="1" x14ac:dyDescent="0.2"/>
    <row r="236" s="187" customFormat="1" hidden="1" x14ac:dyDescent="0.2"/>
    <row r="237" s="187" customFormat="1" hidden="1" x14ac:dyDescent="0.2"/>
    <row r="238" s="187" customFormat="1" hidden="1" x14ac:dyDescent="0.2"/>
    <row r="239" s="187" customFormat="1" hidden="1" x14ac:dyDescent="0.2"/>
    <row r="240" s="187" customFormat="1" hidden="1" x14ac:dyDescent="0.2"/>
    <row r="241" s="187" customFormat="1" hidden="1" x14ac:dyDescent="0.2"/>
    <row r="242" s="187" customFormat="1" hidden="1" x14ac:dyDescent="0.2"/>
    <row r="243" s="187" customFormat="1" hidden="1" x14ac:dyDescent="0.2"/>
    <row r="244" s="187" customFormat="1" hidden="1" x14ac:dyDescent="0.2"/>
    <row r="245" s="187" customFormat="1" hidden="1" x14ac:dyDescent="0.2"/>
    <row r="246" s="187" customFormat="1" hidden="1" x14ac:dyDescent="0.2"/>
    <row r="247" s="187" customFormat="1" hidden="1" x14ac:dyDescent="0.2"/>
    <row r="248" s="187" customFormat="1" hidden="1" x14ac:dyDescent="0.2"/>
    <row r="249" s="187" customFormat="1" hidden="1" x14ac:dyDescent="0.2"/>
    <row r="250" s="187" customFormat="1" hidden="1" x14ac:dyDescent="0.2"/>
    <row r="251" s="187" customFormat="1" hidden="1" x14ac:dyDescent="0.2"/>
    <row r="252" s="187" customFormat="1" hidden="1" x14ac:dyDescent="0.2"/>
    <row r="253" s="187" customFormat="1" hidden="1" x14ac:dyDescent="0.2"/>
    <row r="254" s="187" customFormat="1" hidden="1" x14ac:dyDescent="0.2"/>
    <row r="255" s="187" customFormat="1" hidden="1" x14ac:dyDescent="0.2"/>
    <row r="256" s="187" customFormat="1" hidden="1" x14ac:dyDescent="0.2"/>
    <row r="257" s="187" customFormat="1" hidden="1" x14ac:dyDescent="0.2"/>
    <row r="258" s="187" customFormat="1" hidden="1" x14ac:dyDescent="0.2"/>
    <row r="259" s="187" customFormat="1" hidden="1" x14ac:dyDescent="0.2"/>
    <row r="260" s="187" customFormat="1" hidden="1" x14ac:dyDescent="0.2"/>
    <row r="261" s="187" customFormat="1" hidden="1" x14ac:dyDescent="0.2"/>
    <row r="262" s="187" customFormat="1" hidden="1" x14ac:dyDescent="0.2"/>
    <row r="263" s="187" customFormat="1" hidden="1" x14ac:dyDescent="0.2"/>
    <row r="264" s="187" customFormat="1" hidden="1" x14ac:dyDescent="0.2"/>
    <row r="265" s="187" customFormat="1" hidden="1" x14ac:dyDescent="0.2"/>
    <row r="266" s="187" customFormat="1" hidden="1" x14ac:dyDescent="0.2"/>
    <row r="267" s="187" customFormat="1" hidden="1" x14ac:dyDescent="0.2"/>
    <row r="268" s="187" customFormat="1" hidden="1" x14ac:dyDescent="0.2"/>
    <row r="269" s="187" customFormat="1" hidden="1" x14ac:dyDescent="0.2"/>
    <row r="270" s="187" customFormat="1" hidden="1" x14ac:dyDescent="0.2"/>
    <row r="271" s="187" customFormat="1" hidden="1" x14ac:dyDescent="0.2"/>
    <row r="272" s="187" customFormat="1" hidden="1" x14ac:dyDescent="0.2"/>
    <row r="273" s="187" customFormat="1" hidden="1" x14ac:dyDescent="0.2"/>
    <row r="274" s="187" customFormat="1" hidden="1" x14ac:dyDescent="0.2"/>
    <row r="275" s="187" customFormat="1" hidden="1" x14ac:dyDescent="0.2"/>
    <row r="276" s="187" customFormat="1" hidden="1" x14ac:dyDescent="0.2"/>
    <row r="277" s="187" customFormat="1" hidden="1" x14ac:dyDescent="0.2"/>
    <row r="278" s="187" customFormat="1" hidden="1" x14ac:dyDescent="0.2"/>
    <row r="279" s="187" customFormat="1" hidden="1" x14ac:dyDescent="0.2"/>
    <row r="280" s="187" customFormat="1" hidden="1" x14ac:dyDescent="0.2"/>
    <row r="281" s="187" customFormat="1" hidden="1" x14ac:dyDescent="0.2"/>
    <row r="282" s="187" customFormat="1" hidden="1" x14ac:dyDescent="0.2"/>
    <row r="283" s="187" customFormat="1" hidden="1" x14ac:dyDescent="0.2"/>
    <row r="284" s="187" customFormat="1" hidden="1" x14ac:dyDescent="0.2"/>
    <row r="285" s="187" customFormat="1" hidden="1" x14ac:dyDescent="0.2"/>
    <row r="286" s="187" customFormat="1" hidden="1" x14ac:dyDescent="0.2"/>
    <row r="287" s="187" customFormat="1" hidden="1" x14ac:dyDescent="0.2"/>
    <row r="288" s="187" customFormat="1" hidden="1" x14ac:dyDescent="0.2"/>
    <row r="289" s="187" customFormat="1" hidden="1" x14ac:dyDescent="0.2"/>
    <row r="290" s="187" customFormat="1" hidden="1" x14ac:dyDescent="0.2"/>
    <row r="291" s="187" customFormat="1" hidden="1" x14ac:dyDescent="0.2"/>
    <row r="292" s="187" customFormat="1" hidden="1" x14ac:dyDescent="0.2"/>
    <row r="293" s="187" customFormat="1" hidden="1" x14ac:dyDescent="0.2"/>
    <row r="294" s="187" customFormat="1" hidden="1" x14ac:dyDescent="0.2"/>
    <row r="295" s="187" customFormat="1" hidden="1" x14ac:dyDescent="0.2"/>
    <row r="296" s="187" customFormat="1" hidden="1" x14ac:dyDescent="0.2"/>
    <row r="297" s="187" customFormat="1" hidden="1" x14ac:dyDescent="0.2"/>
    <row r="298" s="187" customFormat="1" hidden="1" x14ac:dyDescent="0.2"/>
    <row r="299" s="187" customFormat="1" hidden="1" x14ac:dyDescent="0.2"/>
    <row r="300" s="187" customFormat="1" hidden="1" x14ac:dyDescent="0.2"/>
    <row r="301" s="187" customFormat="1" hidden="1" x14ac:dyDescent="0.2"/>
    <row r="302" s="187" customFormat="1" hidden="1" x14ac:dyDescent="0.2"/>
    <row r="303" s="187" customFormat="1" hidden="1" x14ac:dyDescent="0.2"/>
    <row r="304" s="187" customFormat="1" hidden="1" x14ac:dyDescent="0.2"/>
    <row r="305" spans="2:2" s="187" customFormat="1" hidden="1" x14ac:dyDescent="0.2"/>
    <row r="306" spans="2:2" s="187" customFormat="1" hidden="1" x14ac:dyDescent="0.2"/>
    <row r="307" spans="2:2" s="187" customFormat="1" hidden="1" x14ac:dyDescent="0.2"/>
    <row r="308" spans="2:2" s="187" customFormat="1" hidden="1" x14ac:dyDescent="0.2"/>
    <row r="309" spans="2:2" s="187" customFormat="1" hidden="1" x14ac:dyDescent="0.2"/>
    <row r="310" spans="2:2" s="187" customFormat="1" hidden="1" x14ac:dyDescent="0.2"/>
    <row r="311" spans="2:2" s="187" customFormat="1" hidden="1" x14ac:dyDescent="0.2"/>
    <row r="312" spans="2:2" s="187" customFormat="1" hidden="1" x14ac:dyDescent="0.2"/>
    <row r="313" spans="2:2" s="187" customFormat="1" hidden="1" x14ac:dyDescent="0.2"/>
    <row r="314" spans="2:2" s="187" customFormat="1" hidden="1" x14ac:dyDescent="0.2"/>
    <row r="315" spans="2:2" s="187" customFormat="1" hidden="1" x14ac:dyDescent="0.2"/>
    <row r="316" spans="2:2" s="187" customFormat="1" hidden="1" x14ac:dyDescent="0.2">
      <c r="B316" s="85"/>
    </row>
  </sheetData>
  <sheetProtection selectLockedCells="1"/>
  <mergeCells count="3">
    <mergeCell ref="B3:C3"/>
    <mergeCell ref="D3:L3"/>
    <mergeCell ref="B2:I2"/>
  </mergeCells>
  <printOptions horizontalCentered="1" verticalCentered="1"/>
  <pageMargins left="0.5" right="0.5" top="0.5" bottom="0.5" header="0.5" footer="0.5"/>
  <pageSetup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4A55C-75B1-498C-8B6E-8096793EC43E}">
  <sheetPr>
    <tabColor theme="4" tint="0.79998168889431442"/>
  </sheetPr>
  <dimension ref="A1:K378"/>
  <sheetViews>
    <sheetView view="pageBreakPreview" zoomScale="106" zoomScaleNormal="100" zoomScaleSheetLayoutView="106" workbookViewId="0">
      <selection activeCell="A5" sqref="A5"/>
    </sheetView>
  </sheetViews>
  <sheetFormatPr defaultRowHeight="12.75" x14ac:dyDescent="0.2"/>
  <cols>
    <col min="1" max="1" width="28" style="85" customWidth="1"/>
    <col min="2" max="2" width="12.140625" style="85" customWidth="1"/>
    <col min="3" max="3" width="5.5703125" style="85" customWidth="1"/>
    <col min="4" max="4" width="13.7109375" style="85" customWidth="1"/>
    <col min="5" max="16384" width="9.140625" style="85"/>
  </cols>
  <sheetData>
    <row r="1" spans="1:11" x14ac:dyDescent="0.2">
      <c r="A1" s="85" t="s">
        <v>1183</v>
      </c>
      <c r="D1" s="92"/>
      <c r="K1" s="85" t="s">
        <v>975</v>
      </c>
    </row>
    <row r="2" spans="1:11" x14ac:dyDescent="0.2">
      <c r="D2" s="92"/>
    </row>
    <row r="3" spans="1:11" x14ac:dyDescent="0.2">
      <c r="D3" s="92"/>
    </row>
    <row r="4" spans="1:11" x14ac:dyDescent="0.2">
      <c r="D4" s="92"/>
    </row>
    <row r="5" spans="1:11" x14ac:dyDescent="0.2">
      <c r="D5" s="92"/>
    </row>
    <row r="6" spans="1:11" x14ac:dyDescent="0.2">
      <c r="D6" s="92"/>
    </row>
    <row r="7" spans="1:11" x14ac:dyDescent="0.2">
      <c r="D7" s="92"/>
    </row>
    <row r="8" spans="1:11" x14ac:dyDescent="0.2">
      <c r="D8" s="92"/>
    </row>
    <row r="9" spans="1:11" x14ac:dyDescent="0.2">
      <c r="D9" s="92"/>
    </row>
    <row r="10" spans="1:11" x14ac:dyDescent="0.2">
      <c r="D10" s="92"/>
    </row>
    <row r="11" spans="1:11" x14ac:dyDescent="0.2">
      <c r="D11" s="92"/>
    </row>
    <row r="12" spans="1:11" x14ac:dyDescent="0.2">
      <c r="D12" s="92"/>
    </row>
    <row r="13" spans="1:11" x14ac:dyDescent="0.2">
      <c r="D13" s="92"/>
    </row>
    <row r="14" spans="1:11" x14ac:dyDescent="0.2">
      <c r="D14" s="92"/>
    </row>
    <row r="15" spans="1:11" x14ac:dyDescent="0.2">
      <c r="D15" s="92"/>
    </row>
    <row r="16" spans="1:11" x14ac:dyDescent="0.2">
      <c r="D16" s="92"/>
    </row>
    <row r="17" spans="4:4" x14ac:dyDescent="0.2">
      <c r="D17" s="92"/>
    </row>
    <row r="18" spans="4:4" x14ac:dyDescent="0.2">
      <c r="D18" s="92"/>
    </row>
    <row r="19" spans="4:4" x14ac:dyDescent="0.2">
      <c r="D19" s="92"/>
    </row>
    <row r="20" spans="4:4" x14ac:dyDescent="0.2">
      <c r="D20" s="92"/>
    </row>
    <row r="21" spans="4:4" x14ac:dyDescent="0.2">
      <c r="D21" s="92"/>
    </row>
    <row r="22" spans="4:4" x14ac:dyDescent="0.2">
      <c r="D22" s="92"/>
    </row>
    <row r="23" spans="4:4" x14ac:dyDescent="0.2">
      <c r="D23" s="92"/>
    </row>
    <row r="24" spans="4:4" x14ac:dyDescent="0.2">
      <c r="D24" s="92"/>
    </row>
    <row r="25" spans="4:4" x14ac:dyDescent="0.2">
      <c r="D25" s="92"/>
    </row>
    <row r="26" spans="4:4" x14ac:dyDescent="0.2">
      <c r="D26" s="92"/>
    </row>
    <row r="27" spans="4:4" x14ac:dyDescent="0.2">
      <c r="D27" s="92"/>
    </row>
    <row r="28" spans="4:4" x14ac:dyDescent="0.2">
      <c r="D28" s="92"/>
    </row>
    <row r="29" spans="4:4" x14ac:dyDescent="0.2">
      <c r="D29" s="92"/>
    </row>
    <row r="30" spans="4:4" x14ac:dyDescent="0.2">
      <c r="D30" s="92"/>
    </row>
    <row r="31" spans="4:4" x14ac:dyDescent="0.2">
      <c r="D31" s="92"/>
    </row>
    <row r="32" spans="4:4" x14ac:dyDescent="0.2">
      <c r="D32" s="92"/>
    </row>
    <row r="33" spans="4:4" x14ac:dyDescent="0.2">
      <c r="D33" s="92"/>
    </row>
    <row r="34" spans="4:4" x14ac:dyDescent="0.2">
      <c r="D34" s="92"/>
    </row>
    <row r="35" spans="4:4" x14ac:dyDescent="0.2">
      <c r="D35" s="92"/>
    </row>
    <row r="36" spans="4:4" x14ac:dyDescent="0.2">
      <c r="D36" s="92"/>
    </row>
    <row r="37" spans="4:4" x14ac:dyDescent="0.2">
      <c r="D37" s="92"/>
    </row>
    <row r="38" spans="4:4" x14ac:dyDescent="0.2">
      <c r="D38" s="92"/>
    </row>
    <row r="39" spans="4:4" x14ac:dyDescent="0.2">
      <c r="D39" s="92"/>
    </row>
    <row r="40" spans="4:4" x14ac:dyDescent="0.2">
      <c r="D40" s="92"/>
    </row>
    <row r="41" spans="4:4" x14ac:dyDescent="0.2">
      <c r="D41" s="92"/>
    </row>
    <row r="42" spans="4:4" x14ac:dyDescent="0.2">
      <c r="D42" s="92"/>
    </row>
    <row r="43" spans="4:4" x14ac:dyDescent="0.2">
      <c r="D43" s="92"/>
    </row>
    <row r="44" spans="4:4" x14ac:dyDescent="0.2">
      <c r="D44" s="92"/>
    </row>
    <row r="45" spans="4:4" x14ac:dyDescent="0.2">
      <c r="D45" s="92"/>
    </row>
    <row r="46" spans="4:4" x14ac:dyDescent="0.2">
      <c r="D46" s="92"/>
    </row>
    <row r="47" spans="4:4" x14ac:dyDescent="0.2">
      <c r="D47" s="92"/>
    </row>
    <row r="48" spans="4:4" x14ac:dyDescent="0.2">
      <c r="D48" s="92"/>
    </row>
    <row r="49" spans="4:4" x14ac:dyDescent="0.2">
      <c r="D49" s="92"/>
    </row>
    <row r="50" spans="4:4" x14ac:dyDescent="0.2">
      <c r="D50" s="92"/>
    </row>
    <row r="51" spans="4:4" x14ac:dyDescent="0.2">
      <c r="D51" s="92"/>
    </row>
    <row r="52" spans="4:4" x14ac:dyDescent="0.2">
      <c r="D52" s="92"/>
    </row>
    <row r="53" spans="4:4" x14ac:dyDescent="0.2">
      <c r="D53" s="92"/>
    </row>
    <row r="54" spans="4:4" x14ac:dyDescent="0.2">
      <c r="D54" s="92"/>
    </row>
    <row r="55" spans="4:4" x14ac:dyDescent="0.2">
      <c r="D55" s="92"/>
    </row>
    <row r="56" spans="4:4" x14ac:dyDescent="0.2">
      <c r="D56" s="92"/>
    </row>
    <row r="57" spans="4:4" x14ac:dyDescent="0.2">
      <c r="D57" s="92"/>
    </row>
    <row r="58" spans="4:4" x14ac:dyDescent="0.2">
      <c r="D58" s="92"/>
    </row>
    <row r="59" spans="4:4" x14ac:dyDescent="0.2">
      <c r="D59" s="92"/>
    </row>
    <row r="60" spans="4:4" x14ac:dyDescent="0.2">
      <c r="D60" s="92"/>
    </row>
    <row r="61" spans="4:4" x14ac:dyDescent="0.2">
      <c r="D61" s="92"/>
    </row>
    <row r="62" spans="4:4" x14ac:dyDescent="0.2">
      <c r="D62" s="92"/>
    </row>
    <row r="63" spans="4:4" x14ac:dyDescent="0.2">
      <c r="D63" s="92"/>
    </row>
    <row r="64" spans="4:4" x14ac:dyDescent="0.2">
      <c r="D64" s="92"/>
    </row>
    <row r="65" spans="1:4" x14ac:dyDescent="0.2">
      <c r="D65" s="92"/>
    </row>
    <row r="66" spans="1:4" x14ac:dyDescent="0.2">
      <c r="D66" s="92"/>
    </row>
    <row r="67" spans="1:4" x14ac:dyDescent="0.2">
      <c r="D67" s="92"/>
    </row>
    <row r="68" spans="1:4" x14ac:dyDescent="0.2">
      <c r="A68" s="187"/>
      <c r="C68" s="187"/>
      <c r="D68" s="187"/>
    </row>
    <row r="69" spans="1:4" x14ac:dyDescent="0.2">
      <c r="A69" s="187"/>
      <c r="C69" s="187"/>
      <c r="D69" s="187"/>
    </row>
    <row r="70" spans="1:4" x14ac:dyDescent="0.2">
      <c r="A70" s="187"/>
      <c r="C70" s="187"/>
      <c r="D70" s="187"/>
    </row>
    <row r="71" spans="1:4" x14ac:dyDescent="0.2">
      <c r="A71" s="187"/>
      <c r="B71" s="187"/>
      <c r="C71" s="187"/>
      <c r="D71" s="187"/>
    </row>
    <row r="72" spans="1:4" x14ac:dyDescent="0.2">
      <c r="A72" s="187"/>
      <c r="B72" s="187"/>
      <c r="C72" s="187"/>
      <c r="D72" s="187"/>
    </row>
    <row r="73" spans="1:4" x14ac:dyDescent="0.2">
      <c r="A73" s="187"/>
      <c r="B73" s="187"/>
      <c r="C73" s="187"/>
      <c r="D73" s="187"/>
    </row>
    <row r="74" spans="1:4" x14ac:dyDescent="0.2">
      <c r="A74" s="187"/>
      <c r="B74" s="187"/>
      <c r="C74" s="187"/>
      <c r="D74" s="187"/>
    </row>
    <row r="75" spans="1:4" x14ac:dyDescent="0.2">
      <c r="A75" s="187"/>
      <c r="B75" s="187"/>
      <c r="C75" s="187"/>
      <c r="D75" s="187"/>
    </row>
    <row r="76" spans="1:4" x14ac:dyDescent="0.2">
      <c r="A76" s="187"/>
      <c r="B76" s="187"/>
      <c r="C76" s="187"/>
      <c r="D76" s="187"/>
    </row>
    <row r="77" spans="1:4" x14ac:dyDescent="0.2">
      <c r="A77" s="187"/>
      <c r="B77" s="187"/>
      <c r="C77" s="187"/>
      <c r="D77" s="187"/>
    </row>
    <row r="78" spans="1:4" x14ac:dyDescent="0.2">
      <c r="A78" s="187"/>
      <c r="B78" s="187"/>
      <c r="C78" s="187"/>
      <c r="D78" s="187"/>
    </row>
    <row r="79" spans="1:4" x14ac:dyDescent="0.2">
      <c r="A79" s="187"/>
      <c r="B79" s="187"/>
      <c r="C79" s="187"/>
      <c r="D79" s="187"/>
    </row>
    <row r="80" spans="1:4" x14ac:dyDescent="0.2">
      <c r="A80" s="187"/>
      <c r="B80" s="187"/>
      <c r="C80" s="187"/>
      <c r="D80" s="187"/>
    </row>
    <row r="81" spans="1:4" x14ac:dyDescent="0.2">
      <c r="A81" s="187"/>
      <c r="B81" s="187"/>
      <c r="C81" s="187"/>
      <c r="D81" s="187"/>
    </row>
    <row r="82" spans="1:4" x14ac:dyDescent="0.2">
      <c r="A82" s="187"/>
      <c r="B82" s="187"/>
      <c r="C82" s="187"/>
      <c r="D82" s="187"/>
    </row>
    <row r="83" spans="1:4" x14ac:dyDescent="0.2">
      <c r="A83" s="187"/>
      <c r="B83" s="187"/>
      <c r="C83" s="187"/>
      <c r="D83" s="187"/>
    </row>
    <row r="84" spans="1:4" x14ac:dyDescent="0.2">
      <c r="A84" s="187"/>
      <c r="B84" s="187"/>
      <c r="C84" s="187"/>
      <c r="D84" s="187"/>
    </row>
    <row r="85" spans="1:4" x14ac:dyDescent="0.2">
      <c r="A85" s="187"/>
      <c r="B85" s="187"/>
      <c r="C85" s="187"/>
      <c r="D85" s="187"/>
    </row>
    <row r="86" spans="1:4" x14ac:dyDescent="0.2">
      <c r="A86" s="187"/>
      <c r="B86" s="187"/>
      <c r="C86" s="187"/>
      <c r="D86" s="187"/>
    </row>
    <row r="87" spans="1:4" x14ac:dyDescent="0.2">
      <c r="A87" s="187"/>
      <c r="B87" s="187"/>
      <c r="C87" s="187"/>
      <c r="D87" s="187"/>
    </row>
    <row r="88" spans="1:4" x14ac:dyDescent="0.2">
      <c r="A88" s="187"/>
      <c r="B88" s="187"/>
      <c r="C88" s="187"/>
      <c r="D88" s="187"/>
    </row>
    <row r="89" spans="1:4" x14ac:dyDescent="0.2">
      <c r="A89" s="187"/>
      <c r="B89" s="187"/>
      <c r="C89" s="187"/>
      <c r="D89" s="187"/>
    </row>
    <row r="90" spans="1:4" x14ac:dyDescent="0.2">
      <c r="A90" s="187"/>
      <c r="B90" s="187"/>
      <c r="C90" s="187"/>
      <c r="D90" s="187"/>
    </row>
    <row r="91" spans="1:4" x14ac:dyDescent="0.2">
      <c r="A91" s="187"/>
      <c r="B91" s="187"/>
      <c r="C91" s="187"/>
      <c r="D91" s="187"/>
    </row>
    <row r="92" spans="1:4" x14ac:dyDescent="0.2">
      <c r="A92" s="187"/>
      <c r="B92" s="187"/>
      <c r="C92" s="187"/>
      <c r="D92" s="187"/>
    </row>
    <row r="93" spans="1:4" x14ac:dyDescent="0.2">
      <c r="A93" s="187"/>
      <c r="B93" s="187"/>
      <c r="C93" s="187"/>
      <c r="D93" s="187"/>
    </row>
    <row r="94" spans="1:4" x14ac:dyDescent="0.2">
      <c r="A94" s="187"/>
      <c r="B94" s="187"/>
      <c r="C94" s="187"/>
      <c r="D94" s="187"/>
    </row>
    <row r="95" spans="1:4" x14ac:dyDescent="0.2">
      <c r="A95" s="187"/>
      <c r="B95" s="187"/>
      <c r="C95" s="187"/>
      <c r="D95" s="187"/>
    </row>
    <row r="96" spans="1:4" x14ac:dyDescent="0.2">
      <c r="A96" s="187"/>
      <c r="B96" s="187"/>
      <c r="C96" s="187"/>
      <c r="D96" s="187"/>
    </row>
    <row r="97" spans="1:4" x14ac:dyDescent="0.2">
      <c r="A97" s="187"/>
      <c r="B97" s="187"/>
      <c r="C97" s="187"/>
      <c r="D97" s="187"/>
    </row>
    <row r="98" spans="1:4" x14ac:dyDescent="0.2">
      <c r="A98" s="187"/>
      <c r="B98" s="187"/>
      <c r="C98" s="187"/>
      <c r="D98" s="187"/>
    </row>
    <row r="99" spans="1:4" x14ac:dyDescent="0.2">
      <c r="A99" s="187"/>
      <c r="B99" s="187"/>
      <c r="C99" s="187"/>
      <c r="D99" s="187"/>
    </row>
    <row r="100" spans="1:4" x14ac:dyDescent="0.2">
      <c r="A100" s="187"/>
      <c r="B100" s="187"/>
      <c r="C100" s="187"/>
      <c r="D100" s="187"/>
    </row>
    <row r="101" spans="1:4" x14ac:dyDescent="0.2">
      <c r="A101" s="187"/>
      <c r="B101" s="187"/>
      <c r="C101" s="187"/>
      <c r="D101" s="187"/>
    </row>
    <row r="102" spans="1:4" x14ac:dyDescent="0.2">
      <c r="A102" s="187"/>
      <c r="B102" s="187"/>
      <c r="C102" s="187"/>
      <c r="D102" s="187"/>
    </row>
    <row r="103" spans="1:4" x14ac:dyDescent="0.2">
      <c r="A103" s="187"/>
      <c r="B103" s="187"/>
      <c r="C103" s="187"/>
      <c r="D103" s="187"/>
    </row>
    <row r="104" spans="1:4" x14ac:dyDescent="0.2">
      <c r="A104" s="187"/>
      <c r="B104" s="187"/>
      <c r="C104" s="187"/>
      <c r="D104" s="187"/>
    </row>
    <row r="105" spans="1:4" x14ac:dyDescent="0.2">
      <c r="A105" s="187"/>
      <c r="B105" s="187"/>
      <c r="C105" s="187"/>
      <c r="D105" s="187"/>
    </row>
    <row r="106" spans="1:4" x14ac:dyDescent="0.2">
      <c r="A106" s="187"/>
      <c r="B106" s="187"/>
      <c r="C106" s="187"/>
      <c r="D106" s="187"/>
    </row>
    <row r="107" spans="1:4" x14ac:dyDescent="0.2">
      <c r="A107" s="187"/>
      <c r="B107" s="187"/>
      <c r="C107" s="187"/>
      <c r="D107" s="187"/>
    </row>
    <row r="108" spans="1:4" x14ac:dyDescent="0.2">
      <c r="A108" s="187"/>
      <c r="B108" s="187"/>
      <c r="C108" s="187"/>
      <c r="D108" s="187"/>
    </row>
    <row r="109" spans="1:4" x14ac:dyDescent="0.2">
      <c r="A109" s="187"/>
      <c r="B109" s="187"/>
      <c r="C109" s="187"/>
      <c r="D109" s="187"/>
    </row>
    <row r="110" spans="1:4" x14ac:dyDescent="0.2">
      <c r="A110" s="187"/>
      <c r="B110" s="187"/>
      <c r="C110" s="187"/>
      <c r="D110" s="187"/>
    </row>
    <row r="111" spans="1:4" x14ac:dyDescent="0.2">
      <c r="A111" s="187"/>
      <c r="B111" s="187"/>
      <c r="C111" s="187"/>
      <c r="D111" s="187"/>
    </row>
    <row r="112" spans="1:4" x14ac:dyDescent="0.2">
      <c r="A112" s="187"/>
      <c r="B112" s="187"/>
      <c r="C112" s="187"/>
      <c r="D112" s="187"/>
    </row>
    <row r="113" spans="1:4" x14ac:dyDescent="0.2">
      <c r="A113" s="187"/>
      <c r="B113" s="187"/>
      <c r="C113" s="187"/>
      <c r="D113" s="187"/>
    </row>
    <row r="114" spans="1:4" x14ac:dyDescent="0.2">
      <c r="A114" s="187"/>
      <c r="B114" s="187"/>
      <c r="C114" s="187"/>
      <c r="D114" s="187"/>
    </row>
    <row r="115" spans="1:4" x14ac:dyDescent="0.2">
      <c r="A115" s="187"/>
      <c r="B115" s="187"/>
      <c r="C115" s="187"/>
      <c r="D115" s="187"/>
    </row>
    <row r="116" spans="1:4" x14ac:dyDescent="0.2">
      <c r="A116" s="187"/>
      <c r="B116" s="187"/>
      <c r="C116" s="187"/>
      <c r="D116" s="187"/>
    </row>
    <row r="117" spans="1:4" x14ac:dyDescent="0.2">
      <c r="A117" s="187"/>
      <c r="B117" s="187"/>
      <c r="C117" s="187"/>
      <c r="D117" s="187"/>
    </row>
    <row r="118" spans="1:4" x14ac:dyDescent="0.2">
      <c r="A118" s="187"/>
      <c r="B118" s="187"/>
      <c r="C118" s="187"/>
      <c r="D118" s="187"/>
    </row>
    <row r="119" spans="1:4" x14ac:dyDescent="0.2">
      <c r="A119" s="187"/>
      <c r="B119" s="187"/>
      <c r="C119" s="187"/>
      <c r="D119" s="187"/>
    </row>
    <row r="120" spans="1:4" x14ac:dyDescent="0.2">
      <c r="A120" s="187"/>
      <c r="B120" s="187"/>
      <c r="C120" s="187"/>
      <c r="D120" s="187"/>
    </row>
    <row r="121" spans="1:4" x14ac:dyDescent="0.2">
      <c r="A121" s="187"/>
      <c r="B121" s="187"/>
      <c r="C121" s="187"/>
      <c r="D121" s="187"/>
    </row>
    <row r="122" spans="1:4" x14ac:dyDescent="0.2">
      <c r="A122" s="187"/>
      <c r="B122" s="187"/>
      <c r="C122" s="187"/>
      <c r="D122" s="187"/>
    </row>
    <row r="123" spans="1:4" x14ac:dyDescent="0.2">
      <c r="A123" s="187"/>
      <c r="B123" s="187"/>
      <c r="C123" s="187"/>
      <c r="D123" s="187"/>
    </row>
    <row r="124" spans="1:4" x14ac:dyDescent="0.2">
      <c r="A124" s="187"/>
      <c r="B124" s="187"/>
      <c r="C124" s="187"/>
      <c r="D124" s="187"/>
    </row>
    <row r="125" spans="1:4" x14ac:dyDescent="0.2">
      <c r="A125" s="187"/>
      <c r="B125" s="187"/>
      <c r="C125" s="187"/>
      <c r="D125" s="187"/>
    </row>
    <row r="126" spans="1:4" x14ac:dyDescent="0.2">
      <c r="A126" s="187"/>
      <c r="B126" s="187"/>
      <c r="C126" s="187"/>
      <c r="D126" s="187"/>
    </row>
    <row r="127" spans="1:4" x14ac:dyDescent="0.2">
      <c r="A127" s="187"/>
      <c r="B127" s="187"/>
      <c r="C127" s="187"/>
      <c r="D127" s="187"/>
    </row>
    <row r="128" spans="1:4" x14ac:dyDescent="0.2">
      <c r="A128" s="187"/>
      <c r="B128" s="187"/>
      <c r="C128" s="187"/>
      <c r="D128" s="187"/>
    </row>
    <row r="129" spans="1:4" x14ac:dyDescent="0.2">
      <c r="A129" s="187"/>
      <c r="B129" s="187"/>
      <c r="C129" s="187"/>
      <c r="D129" s="187"/>
    </row>
    <row r="130" spans="1:4" x14ac:dyDescent="0.2">
      <c r="A130" s="187"/>
      <c r="B130" s="187"/>
      <c r="C130" s="187"/>
      <c r="D130" s="187"/>
    </row>
    <row r="131" spans="1:4" x14ac:dyDescent="0.2">
      <c r="A131" s="187"/>
      <c r="B131" s="187"/>
      <c r="C131" s="187"/>
      <c r="D131" s="187"/>
    </row>
    <row r="132" spans="1:4" x14ac:dyDescent="0.2">
      <c r="A132" s="187"/>
      <c r="B132" s="187"/>
      <c r="C132" s="187"/>
      <c r="D132" s="187"/>
    </row>
    <row r="133" spans="1:4" x14ac:dyDescent="0.2">
      <c r="A133" s="187"/>
      <c r="B133" s="187"/>
      <c r="C133" s="187"/>
      <c r="D133" s="187"/>
    </row>
    <row r="134" spans="1:4" x14ac:dyDescent="0.2">
      <c r="A134" s="187"/>
      <c r="B134" s="187"/>
      <c r="C134" s="187"/>
      <c r="D134" s="187"/>
    </row>
    <row r="135" spans="1:4" x14ac:dyDescent="0.2">
      <c r="A135" s="187"/>
      <c r="B135" s="187"/>
      <c r="C135" s="187"/>
      <c r="D135" s="187"/>
    </row>
    <row r="136" spans="1:4" x14ac:dyDescent="0.2">
      <c r="A136" s="187"/>
      <c r="B136" s="187"/>
      <c r="C136" s="187"/>
      <c r="D136" s="187"/>
    </row>
    <row r="137" spans="1:4" x14ac:dyDescent="0.2">
      <c r="A137" s="187"/>
      <c r="B137" s="187"/>
      <c r="C137" s="187"/>
      <c r="D137" s="187"/>
    </row>
    <row r="138" spans="1:4" x14ac:dyDescent="0.2">
      <c r="A138" s="187"/>
      <c r="B138" s="187"/>
      <c r="C138" s="187"/>
      <c r="D138" s="187"/>
    </row>
    <row r="139" spans="1:4" x14ac:dyDescent="0.2">
      <c r="A139" s="187"/>
      <c r="B139" s="187"/>
      <c r="C139" s="187"/>
      <c r="D139" s="187"/>
    </row>
    <row r="140" spans="1:4" x14ac:dyDescent="0.2">
      <c r="A140" s="187"/>
      <c r="B140" s="187"/>
      <c r="C140" s="187"/>
      <c r="D140" s="187"/>
    </row>
    <row r="141" spans="1:4" x14ac:dyDescent="0.2">
      <c r="A141" s="187"/>
      <c r="B141" s="187"/>
      <c r="C141" s="187"/>
      <c r="D141" s="187"/>
    </row>
    <row r="142" spans="1:4" x14ac:dyDescent="0.2">
      <c r="A142" s="187"/>
      <c r="B142" s="187"/>
      <c r="C142" s="187"/>
      <c r="D142" s="187"/>
    </row>
    <row r="143" spans="1:4" x14ac:dyDescent="0.2">
      <c r="A143" s="187"/>
      <c r="B143" s="187"/>
      <c r="C143" s="187"/>
      <c r="D143" s="187"/>
    </row>
    <row r="144" spans="1:4" x14ac:dyDescent="0.2">
      <c r="A144" s="187"/>
      <c r="B144" s="187"/>
      <c r="C144" s="187"/>
      <c r="D144" s="187"/>
    </row>
    <row r="145" spans="1:4" x14ac:dyDescent="0.2">
      <c r="A145" s="187"/>
      <c r="B145" s="187"/>
      <c r="C145" s="187"/>
      <c r="D145" s="187"/>
    </row>
    <row r="146" spans="1:4" x14ac:dyDescent="0.2">
      <c r="A146" s="187"/>
      <c r="B146" s="187"/>
      <c r="C146" s="187"/>
      <c r="D146" s="187"/>
    </row>
    <row r="147" spans="1:4" x14ac:dyDescent="0.2">
      <c r="A147" s="187"/>
      <c r="B147" s="187"/>
      <c r="C147" s="187"/>
      <c r="D147" s="187"/>
    </row>
    <row r="148" spans="1:4" x14ac:dyDescent="0.2">
      <c r="A148" s="187"/>
      <c r="B148" s="187"/>
      <c r="C148" s="187"/>
      <c r="D148" s="187"/>
    </row>
    <row r="149" spans="1:4" x14ac:dyDescent="0.2">
      <c r="A149" s="187"/>
      <c r="B149" s="187"/>
      <c r="C149" s="187"/>
      <c r="D149" s="187"/>
    </row>
    <row r="150" spans="1:4" x14ac:dyDescent="0.2">
      <c r="A150" s="187"/>
      <c r="B150" s="187"/>
      <c r="C150" s="187"/>
      <c r="D150" s="187"/>
    </row>
    <row r="151" spans="1:4" x14ac:dyDescent="0.2">
      <c r="A151" s="187"/>
      <c r="B151" s="187"/>
      <c r="C151" s="187"/>
      <c r="D151" s="187"/>
    </row>
    <row r="152" spans="1:4" x14ac:dyDescent="0.2">
      <c r="A152" s="187"/>
      <c r="B152" s="187"/>
      <c r="C152" s="187"/>
      <c r="D152" s="187"/>
    </row>
    <row r="153" spans="1:4" x14ac:dyDescent="0.2">
      <c r="A153" s="187"/>
      <c r="B153" s="187"/>
      <c r="C153" s="187"/>
      <c r="D153" s="187"/>
    </row>
    <row r="154" spans="1:4" x14ac:dyDescent="0.2">
      <c r="A154" s="187"/>
      <c r="B154" s="187"/>
      <c r="C154" s="187"/>
      <c r="D154" s="187"/>
    </row>
    <row r="155" spans="1:4" x14ac:dyDescent="0.2">
      <c r="A155" s="187"/>
      <c r="B155" s="187"/>
      <c r="C155" s="187"/>
      <c r="D155" s="187"/>
    </row>
    <row r="156" spans="1:4" x14ac:dyDescent="0.2">
      <c r="A156" s="187"/>
      <c r="B156" s="187"/>
      <c r="C156" s="187"/>
      <c r="D156" s="187"/>
    </row>
    <row r="157" spans="1:4" x14ac:dyDescent="0.2">
      <c r="A157" s="187"/>
      <c r="B157" s="187"/>
      <c r="C157" s="187"/>
      <c r="D157" s="187"/>
    </row>
    <row r="158" spans="1:4" x14ac:dyDescent="0.2">
      <c r="A158" s="187"/>
      <c r="B158" s="187"/>
      <c r="C158" s="187"/>
      <c r="D158" s="187"/>
    </row>
    <row r="159" spans="1:4" x14ac:dyDescent="0.2">
      <c r="A159" s="187"/>
      <c r="B159" s="187"/>
      <c r="C159" s="187"/>
      <c r="D159" s="187"/>
    </row>
    <row r="160" spans="1:4" x14ac:dyDescent="0.2">
      <c r="A160" s="187"/>
      <c r="B160" s="187"/>
      <c r="C160" s="187"/>
      <c r="D160" s="187"/>
    </row>
    <row r="161" spans="1:4" x14ac:dyDescent="0.2">
      <c r="A161" s="187"/>
      <c r="B161" s="187"/>
      <c r="C161" s="187"/>
      <c r="D161" s="187"/>
    </row>
    <row r="162" spans="1:4" x14ac:dyDescent="0.2">
      <c r="A162" s="187"/>
      <c r="B162" s="187"/>
      <c r="C162" s="187"/>
      <c r="D162" s="187"/>
    </row>
    <row r="163" spans="1:4" x14ac:dyDescent="0.2">
      <c r="A163" s="187"/>
      <c r="B163" s="187"/>
      <c r="C163" s="187"/>
      <c r="D163" s="187"/>
    </row>
    <row r="164" spans="1:4" x14ac:dyDescent="0.2">
      <c r="A164" s="187"/>
      <c r="B164" s="187"/>
      <c r="C164" s="187"/>
      <c r="D164" s="187"/>
    </row>
    <row r="165" spans="1:4" x14ac:dyDescent="0.2">
      <c r="A165" s="187"/>
      <c r="B165" s="187"/>
      <c r="C165" s="187"/>
      <c r="D165" s="187"/>
    </row>
    <row r="166" spans="1:4" x14ac:dyDescent="0.2">
      <c r="A166" s="187"/>
      <c r="B166" s="187"/>
      <c r="C166" s="187"/>
      <c r="D166" s="187"/>
    </row>
    <row r="167" spans="1:4" x14ac:dyDescent="0.2">
      <c r="A167" s="187"/>
      <c r="B167" s="187"/>
      <c r="C167" s="187"/>
      <c r="D167" s="187"/>
    </row>
    <row r="168" spans="1:4" x14ac:dyDescent="0.2">
      <c r="A168" s="187"/>
      <c r="B168" s="187"/>
      <c r="C168" s="187"/>
      <c r="D168" s="187"/>
    </row>
    <row r="169" spans="1:4" x14ac:dyDescent="0.2">
      <c r="A169" s="187"/>
      <c r="B169" s="187"/>
      <c r="C169" s="187"/>
      <c r="D169" s="187"/>
    </row>
    <row r="170" spans="1:4" x14ac:dyDescent="0.2">
      <c r="A170" s="187"/>
      <c r="B170" s="187"/>
      <c r="C170" s="187"/>
      <c r="D170" s="187"/>
    </row>
    <row r="171" spans="1:4" x14ac:dyDescent="0.2">
      <c r="A171" s="187"/>
      <c r="B171" s="187"/>
      <c r="C171" s="187"/>
      <c r="D171" s="187"/>
    </row>
    <row r="172" spans="1:4" x14ac:dyDescent="0.2">
      <c r="A172" s="187"/>
      <c r="B172" s="187"/>
      <c r="C172" s="187"/>
      <c r="D172" s="187"/>
    </row>
    <row r="173" spans="1:4" x14ac:dyDescent="0.2">
      <c r="A173" s="187"/>
      <c r="B173" s="187"/>
      <c r="C173" s="187"/>
      <c r="D173" s="187"/>
    </row>
    <row r="174" spans="1:4" x14ac:dyDescent="0.2">
      <c r="A174" s="187"/>
      <c r="B174" s="187"/>
      <c r="C174" s="187"/>
      <c r="D174" s="187"/>
    </row>
    <row r="175" spans="1:4" x14ac:dyDescent="0.2">
      <c r="A175" s="187"/>
      <c r="B175" s="187"/>
      <c r="C175" s="187"/>
      <c r="D175" s="187"/>
    </row>
    <row r="176" spans="1:4" x14ac:dyDescent="0.2">
      <c r="A176" s="187"/>
      <c r="B176" s="187"/>
      <c r="C176" s="187"/>
      <c r="D176" s="187"/>
    </row>
    <row r="177" spans="1:4" x14ac:dyDescent="0.2">
      <c r="A177" s="187"/>
      <c r="B177" s="187"/>
      <c r="C177" s="187"/>
      <c r="D177" s="187"/>
    </row>
    <row r="178" spans="1:4" x14ac:dyDescent="0.2">
      <c r="A178" s="187"/>
      <c r="B178" s="187"/>
      <c r="C178" s="187"/>
      <c r="D178" s="187"/>
    </row>
    <row r="179" spans="1:4" x14ac:dyDescent="0.2">
      <c r="A179" s="187"/>
      <c r="B179" s="187"/>
      <c r="C179" s="187"/>
      <c r="D179" s="187"/>
    </row>
    <row r="180" spans="1:4" x14ac:dyDescent="0.2">
      <c r="A180" s="187"/>
      <c r="B180" s="187"/>
      <c r="C180" s="187"/>
      <c r="D180" s="187"/>
    </row>
    <row r="181" spans="1:4" x14ac:dyDescent="0.2">
      <c r="A181" s="187"/>
      <c r="B181" s="187"/>
      <c r="C181" s="187"/>
      <c r="D181" s="187"/>
    </row>
    <row r="182" spans="1:4" x14ac:dyDescent="0.2">
      <c r="A182" s="187"/>
      <c r="B182" s="187"/>
      <c r="C182" s="187"/>
      <c r="D182" s="187"/>
    </row>
    <row r="183" spans="1:4" x14ac:dyDescent="0.2">
      <c r="A183" s="187"/>
      <c r="B183" s="187"/>
      <c r="C183" s="187"/>
      <c r="D183" s="187"/>
    </row>
    <row r="184" spans="1:4" x14ac:dyDescent="0.2">
      <c r="A184" s="187"/>
      <c r="B184" s="187"/>
      <c r="C184" s="187"/>
      <c r="D184" s="187"/>
    </row>
    <row r="185" spans="1:4" x14ac:dyDescent="0.2">
      <c r="A185" s="187"/>
      <c r="B185" s="187"/>
      <c r="C185" s="187"/>
      <c r="D185" s="187"/>
    </row>
    <row r="186" spans="1:4" x14ac:dyDescent="0.2">
      <c r="A186" s="187"/>
      <c r="B186" s="187"/>
      <c r="C186" s="187"/>
      <c r="D186" s="187"/>
    </row>
    <row r="187" spans="1:4" x14ac:dyDescent="0.2">
      <c r="A187" s="187"/>
      <c r="B187" s="187"/>
      <c r="C187" s="187"/>
      <c r="D187" s="187"/>
    </row>
    <row r="188" spans="1:4" x14ac:dyDescent="0.2">
      <c r="A188" s="187"/>
      <c r="B188" s="187"/>
      <c r="C188" s="187"/>
      <c r="D188" s="187"/>
    </row>
    <row r="189" spans="1:4" x14ac:dyDescent="0.2">
      <c r="A189" s="187"/>
      <c r="B189" s="187"/>
      <c r="C189" s="187"/>
      <c r="D189" s="187"/>
    </row>
    <row r="190" spans="1:4" x14ac:dyDescent="0.2">
      <c r="A190" s="187"/>
      <c r="B190" s="187"/>
      <c r="C190" s="187"/>
      <c r="D190" s="187"/>
    </row>
    <row r="191" spans="1:4" x14ac:dyDescent="0.2">
      <c r="A191" s="187"/>
      <c r="B191" s="187"/>
      <c r="C191" s="187"/>
      <c r="D191" s="187"/>
    </row>
    <row r="192" spans="1:4" x14ac:dyDescent="0.2">
      <c r="A192" s="187"/>
      <c r="B192" s="187"/>
      <c r="C192" s="187"/>
      <c r="D192" s="187"/>
    </row>
    <row r="193" spans="1:4" x14ac:dyDescent="0.2">
      <c r="A193" s="187"/>
      <c r="B193" s="187"/>
      <c r="C193" s="187"/>
      <c r="D193" s="187"/>
    </row>
    <row r="194" spans="1:4" x14ac:dyDescent="0.2">
      <c r="A194" s="187"/>
      <c r="B194" s="187"/>
      <c r="C194" s="187"/>
      <c r="D194" s="187"/>
    </row>
    <row r="195" spans="1:4" x14ac:dyDescent="0.2">
      <c r="A195" s="187"/>
      <c r="B195" s="187"/>
      <c r="C195" s="187"/>
      <c r="D195" s="187"/>
    </row>
    <row r="196" spans="1:4" x14ac:dyDescent="0.2">
      <c r="A196" s="187"/>
      <c r="B196" s="187"/>
      <c r="C196" s="187"/>
      <c r="D196" s="187"/>
    </row>
    <row r="197" spans="1:4" x14ac:dyDescent="0.2">
      <c r="A197" s="187"/>
      <c r="B197" s="187"/>
      <c r="C197" s="187"/>
      <c r="D197" s="187"/>
    </row>
    <row r="198" spans="1:4" x14ac:dyDescent="0.2">
      <c r="A198" s="187"/>
      <c r="B198" s="187"/>
      <c r="C198" s="187"/>
      <c r="D198" s="187"/>
    </row>
    <row r="199" spans="1:4" x14ac:dyDescent="0.2">
      <c r="A199" s="187"/>
      <c r="B199" s="187"/>
      <c r="C199" s="187"/>
      <c r="D199" s="187"/>
    </row>
    <row r="200" spans="1:4" x14ac:dyDescent="0.2">
      <c r="A200" s="187"/>
      <c r="B200" s="187"/>
      <c r="C200" s="187"/>
      <c r="D200" s="187"/>
    </row>
    <row r="201" spans="1:4" x14ac:dyDescent="0.2">
      <c r="A201" s="187"/>
      <c r="B201" s="187"/>
      <c r="C201" s="187"/>
      <c r="D201" s="187"/>
    </row>
    <row r="202" spans="1:4" x14ac:dyDescent="0.2">
      <c r="A202" s="187"/>
      <c r="B202" s="187"/>
      <c r="C202" s="187"/>
      <c r="D202" s="187"/>
    </row>
    <row r="203" spans="1:4" x14ac:dyDescent="0.2">
      <c r="A203" s="187"/>
      <c r="B203" s="187"/>
      <c r="C203" s="187"/>
      <c r="D203" s="187"/>
    </row>
    <row r="204" spans="1:4" x14ac:dyDescent="0.2">
      <c r="A204" s="187"/>
      <c r="B204" s="187"/>
      <c r="C204" s="187"/>
      <c r="D204" s="187"/>
    </row>
    <row r="205" spans="1:4" x14ac:dyDescent="0.2">
      <c r="A205" s="187"/>
      <c r="B205" s="187"/>
      <c r="C205" s="187"/>
      <c r="D205" s="187"/>
    </row>
    <row r="206" spans="1:4" x14ac:dyDescent="0.2">
      <c r="A206" s="187"/>
      <c r="B206" s="187"/>
      <c r="C206" s="187"/>
      <c r="D206" s="187"/>
    </row>
    <row r="207" spans="1:4" x14ac:dyDescent="0.2">
      <c r="A207" s="187"/>
      <c r="B207" s="187"/>
      <c r="C207" s="187"/>
      <c r="D207" s="187"/>
    </row>
    <row r="208" spans="1:4" x14ac:dyDescent="0.2">
      <c r="A208" s="187"/>
      <c r="B208" s="187"/>
      <c r="C208" s="187"/>
      <c r="D208" s="187"/>
    </row>
    <row r="209" spans="1:4" x14ac:dyDescent="0.2">
      <c r="A209" s="187"/>
      <c r="B209" s="187"/>
      <c r="C209" s="187"/>
      <c r="D209" s="187"/>
    </row>
    <row r="210" spans="1:4" x14ac:dyDescent="0.2">
      <c r="A210" s="187"/>
      <c r="B210" s="187"/>
      <c r="C210" s="187"/>
      <c r="D210" s="187"/>
    </row>
    <row r="211" spans="1:4" x14ac:dyDescent="0.2">
      <c r="A211" s="187"/>
      <c r="B211" s="187"/>
      <c r="C211" s="187"/>
      <c r="D211" s="187"/>
    </row>
    <row r="212" spans="1:4" x14ac:dyDescent="0.2">
      <c r="A212" s="187"/>
      <c r="B212" s="187"/>
      <c r="C212" s="187"/>
      <c r="D212" s="187"/>
    </row>
    <row r="213" spans="1:4" x14ac:dyDescent="0.2">
      <c r="A213" s="187"/>
      <c r="B213" s="187"/>
      <c r="C213" s="187"/>
      <c r="D213" s="187"/>
    </row>
    <row r="214" spans="1:4" x14ac:dyDescent="0.2">
      <c r="A214" s="187"/>
      <c r="B214" s="187"/>
      <c r="C214" s="187"/>
      <c r="D214" s="187"/>
    </row>
    <row r="215" spans="1:4" x14ac:dyDescent="0.2">
      <c r="A215" s="187"/>
      <c r="B215" s="187"/>
      <c r="C215" s="187"/>
      <c r="D215" s="187"/>
    </row>
    <row r="216" spans="1:4" x14ac:dyDescent="0.2">
      <c r="A216" s="187"/>
      <c r="B216" s="187"/>
      <c r="C216" s="187"/>
      <c r="D216" s="187"/>
    </row>
    <row r="217" spans="1:4" x14ac:dyDescent="0.2">
      <c r="A217" s="187"/>
      <c r="B217" s="187"/>
      <c r="C217" s="187"/>
      <c r="D217" s="187"/>
    </row>
    <row r="218" spans="1:4" x14ac:dyDescent="0.2">
      <c r="A218" s="187"/>
      <c r="B218" s="187"/>
      <c r="C218" s="187"/>
      <c r="D218" s="187"/>
    </row>
    <row r="219" spans="1:4" x14ac:dyDescent="0.2">
      <c r="A219" s="187"/>
      <c r="B219" s="187"/>
      <c r="C219" s="187"/>
      <c r="D219" s="187"/>
    </row>
    <row r="220" spans="1:4" x14ac:dyDescent="0.2">
      <c r="A220" s="187"/>
      <c r="B220" s="187"/>
      <c r="C220" s="187"/>
      <c r="D220" s="187"/>
    </row>
    <row r="221" spans="1:4" x14ac:dyDescent="0.2">
      <c r="A221" s="187"/>
      <c r="B221" s="187"/>
      <c r="C221" s="187"/>
      <c r="D221" s="187"/>
    </row>
    <row r="222" spans="1:4" x14ac:dyDescent="0.2">
      <c r="A222" s="187"/>
      <c r="B222" s="187"/>
      <c r="C222" s="187"/>
      <c r="D222" s="187"/>
    </row>
    <row r="223" spans="1:4" x14ac:dyDescent="0.2">
      <c r="A223" s="187"/>
      <c r="B223" s="187"/>
      <c r="C223" s="187"/>
      <c r="D223" s="187"/>
    </row>
    <row r="224" spans="1:4" x14ac:dyDescent="0.2">
      <c r="A224" s="187"/>
      <c r="B224" s="187"/>
      <c r="C224" s="187"/>
      <c r="D224" s="187"/>
    </row>
    <row r="225" spans="1:4" x14ac:dyDescent="0.2">
      <c r="A225" s="187"/>
      <c r="B225" s="187"/>
      <c r="C225" s="187"/>
      <c r="D225" s="187"/>
    </row>
    <row r="226" spans="1:4" x14ac:dyDescent="0.2">
      <c r="A226" s="187"/>
      <c r="B226" s="187"/>
      <c r="C226" s="187"/>
      <c r="D226" s="187"/>
    </row>
    <row r="227" spans="1:4" x14ac:dyDescent="0.2">
      <c r="A227" s="187"/>
      <c r="B227" s="187"/>
      <c r="C227" s="187"/>
      <c r="D227" s="187"/>
    </row>
    <row r="228" spans="1:4" x14ac:dyDescent="0.2">
      <c r="A228" s="187"/>
      <c r="B228" s="187"/>
      <c r="C228" s="187"/>
      <c r="D228" s="187"/>
    </row>
    <row r="229" spans="1:4" x14ac:dyDescent="0.2">
      <c r="A229" s="187"/>
      <c r="B229" s="187"/>
      <c r="C229" s="187"/>
      <c r="D229" s="187"/>
    </row>
    <row r="230" spans="1:4" x14ac:dyDescent="0.2">
      <c r="A230" s="187"/>
      <c r="B230" s="187"/>
      <c r="C230" s="187"/>
      <c r="D230" s="187"/>
    </row>
    <row r="231" spans="1:4" x14ac:dyDescent="0.2">
      <c r="A231" s="187"/>
      <c r="B231" s="187"/>
      <c r="C231" s="187"/>
      <c r="D231" s="187"/>
    </row>
    <row r="232" spans="1:4" x14ac:dyDescent="0.2">
      <c r="A232" s="187"/>
      <c r="B232" s="187"/>
      <c r="C232" s="187"/>
      <c r="D232" s="187"/>
    </row>
    <row r="233" spans="1:4" x14ac:dyDescent="0.2">
      <c r="A233" s="187"/>
      <c r="B233" s="187"/>
      <c r="C233" s="187"/>
      <c r="D233" s="187"/>
    </row>
    <row r="234" spans="1:4" x14ac:dyDescent="0.2">
      <c r="A234" s="187"/>
      <c r="B234" s="187"/>
      <c r="C234" s="187"/>
      <c r="D234" s="187"/>
    </row>
    <row r="235" spans="1:4" x14ac:dyDescent="0.2">
      <c r="A235" s="187"/>
      <c r="B235" s="187"/>
      <c r="C235" s="187"/>
      <c r="D235" s="187"/>
    </row>
    <row r="236" spans="1:4" x14ac:dyDescent="0.2">
      <c r="A236" s="187"/>
      <c r="B236" s="187"/>
      <c r="C236" s="187"/>
      <c r="D236" s="187"/>
    </row>
    <row r="237" spans="1:4" x14ac:dyDescent="0.2">
      <c r="A237" s="187"/>
      <c r="B237" s="187"/>
      <c r="C237" s="187"/>
      <c r="D237" s="187"/>
    </row>
    <row r="238" spans="1:4" x14ac:dyDescent="0.2">
      <c r="A238" s="187"/>
      <c r="B238" s="187"/>
      <c r="C238" s="187"/>
      <c r="D238" s="187"/>
    </row>
    <row r="239" spans="1:4" x14ac:dyDescent="0.2">
      <c r="A239" s="187"/>
      <c r="B239" s="187"/>
      <c r="C239" s="187"/>
      <c r="D239" s="187"/>
    </row>
    <row r="240" spans="1:4" x14ac:dyDescent="0.2">
      <c r="A240" s="187"/>
      <c r="B240" s="187"/>
      <c r="C240" s="187"/>
      <c r="D240" s="187"/>
    </row>
    <row r="241" spans="1:4" x14ac:dyDescent="0.2">
      <c r="A241" s="187"/>
      <c r="B241" s="187"/>
      <c r="C241" s="187"/>
      <c r="D241" s="187"/>
    </row>
    <row r="242" spans="1:4" x14ac:dyDescent="0.2">
      <c r="A242" s="187"/>
      <c r="B242" s="187"/>
      <c r="C242" s="187"/>
      <c r="D242" s="187"/>
    </row>
    <row r="243" spans="1:4" x14ac:dyDescent="0.2">
      <c r="A243" s="187"/>
      <c r="B243" s="187"/>
      <c r="C243" s="187"/>
      <c r="D243" s="187"/>
    </row>
    <row r="244" spans="1:4" x14ac:dyDescent="0.2">
      <c r="A244" s="187"/>
      <c r="B244" s="187"/>
      <c r="C244" s="187"/>
      <c r="D244" s="187"/>
    </row>
    <row r="245" spans="1:4" x14ac:dyDescent="0.2">
      <c r="A245" s="187"/>
      <c r="B245" s="187"/>
      <c r="C245" s="187"/>
      <c r="D245" s="187"/>
    </row>
    <row r="246" spans="1:4" x14ac:dyDescent="0.2">
      <c r="A246" s="187"/>
      <c r="B246" s="187"/>
      <c r="C246" s="187"/>
      <c r="D246" s="187"/>
    </row>
    <row r="247" spans="1:4" x14ac:dyDescent="0.2">
      <c r="A247" s="187"/>
      <c r="B247" s="187"/>
      <c r="C247" s="187"/>
      <c r="D247" s="187"/>
    </row>
    <row r="248" spans="1:4" x14ac:dyDescent="0.2">
      <c r="A248" s="187"/>
      <c r="B248" s="187"/>
      <c r="C248" s="187"/>
      <c r="D248" s="187"/>
    </row>
    <row r="249" spans="1:4" x14ac:dyDescent="0.2">
      <c r="A249" s="187"/>
      <c r="B249" s="187"/>
      <c r="C249" s="187"/>
      <c r="D249" s="187"/>
    </row>
    <row r="250" spans="1:4" x14ac:dyDescent="0.2">
      <c r="A250" s="187"/>
      <c r="B250" s="187"/>
      <c r="C250" s="187"/>
      <c r="D250" s="187"/>
    </row>
    <row r="251" spans="1:4" x14ac:dyDescent="0.2">
      <c r="A251" s="187"/>
      <c r="B251" s="187"/>
      <c r="C251" s="187"/>
      <c r="D251" s="187"/>
    </row>
    <row r="252" spans="1:4" x14ac:dyDescent="0.2">
      <c r="A252" s="187"/>
      <c r="B252" s="187"/>
      <c r="C252" s="187"/>
      <c r="D252" s="187"/>
    </row>
    <row r="253" spans="1:4" x14ac:dyDescent="0.2">
      <c r="A253" s="187"/>
      <c r="B253" s="187"/>
      <c r="C253" s="187"/>
      <c r="D253" s="187"/>
    </row>
    <row r="254" spans="1:4" x14ac:dyDescent="0.2">
      <c r="A254" s="187"/>
      <c r="B254" s="187"/>
      <c r="C254" s="187"/>
      <c r="D254" s="187"/>
    </row>
    <row r="255" spans="1:4" x14ac:dyDescent="0.2">
      <c r="A255" s="187"/>
      <c r="B255" s="187"/>
      <c r="C255" s="187"/>
      <c r="D255" s="187"/>
    </row>
    <row r="256" spans="1:4" x14ac:dyDescent="0.2">
      <c r="A256" s="187"/>
      <c r="B256" s="187"/>
      <c r="C256" s="187"/>
      <c r="D256" s="187"/>
    </row>
    <row r="257" spans="1:4" x14ac:dyDescent="0.2">
      <c r="A257" s="187"/>
      <c r="B257" s="187"/>
      <c r="C257" s="187"/>
      <c r="D257" s="187"/>
    </row>
    <row r="258" spans="1:4" x14ac:dyDescent="0.2">
      <c r="A258" s="187"/>
      <c r="B258" s="187"/>
      <c r="C258" s="187"/>
      <c r="D258" s="187"/>
    </row>
    <row r="259" spans="1:4" x14ac:dyDescent="0.2">
      <c r="A259" s="187"/>
      <c r="B259" s="187"/>
      <c r="C259" s="187"/>
      <c r="D259" s="187"/>
    </row>
    <row r="260" spans="1:4" x14ac:dyDescent="0.2">
      <c r="A260" s="187"/>
      <c r="B260" s="187"/>
      <c r="C260" s="187"/>
      <c r="D260" s="187"/>
    </row>
    <row r="261" spans="1:4" x14ac:dyDescent="0.2">
      <c r="A261" s="187"/>
      <c r="B261" s="187"/>
      <c r="C261" s="187"/>
      <c r="D261" s="187"/>
    </row>
    <row r="262" spans="1:4" x14ac:dyDescent="0.2">
      <c r="A262" s="187"/>
      <c r="B262" s="187"/>
      <c r="C262" s="187"/>
      <c r="D262" s="187"/>
    </row>
    <row r="263" spans="1:4" x14ac:dyDescent="0.2">
      <c r="A263" s="187"/>
      <c r="B263" s="187"/>
      <c r="C263" s="187"/>
      <c r="D263" s="187"/>
    </row>
    <row r="264" spans="1:4" x14ac:dyDescent="0.2">
      <c r="A264" s="187"/>
      <c r="B264" s="187"/>
      <c r="C264" s="187"/>
      <c r="D264" s="187"/>
    </row>
    <row r="265" spans="1:4" x14ac:dyDescent="0.2">
      <c r="A265" s="187"/>
      <c r="B265" s="187"/>
      <c r="C265" s="187"/>
      <c r="D265" s="187"/>
    </row>
    <row r="266" spans="1:4" x14ac:dyDescent="0.2">
      <c r="A266" s="187"/>
      <c r="B266" s="187"/>
      <c r="C266" s="187"/>
      <c r="D266" s="187"/>
    </row>
    <row r="267" spans="1:4" x14ac:dyDescent="0.2">
      <c r="A267" s="187"/>
      <c r="B267" s="187"/>
      <c r="C267" s="187"/>
      <c r="D267" s="187"/>
    </row>
    <row r="268" spans="1:4" x14ac:dyDescent="0.2">
      <c r="A268" s="187"/>
      <c r="B268" s="187"/>
      <c r="C268" s="187"/>
      <c r="D268" s="187"/>
    </row>
    <row r="269" spans="1:4" x14ac:dyDescent="0.2">
      <c r="A269" s="187"/>
      <c r="B269" s="187"/>
      <c r="C269" s="187"/>
      <c r="D269" s="187"/>
    </row>
    <row r="270" spans="1:4" x14ac:dyDescent="0.2">
      <c r="A270" s="187"/>
      <c r="B270" s="187"/>
      <c r="C270" s="187"/>
      <c r="D270" s="187"/>
    </row>
    <row r="271" spans="1:4" x14ac:dyDescent="0.2">
      <c r="A271" s="187"/>
      <c r="B271" s="187"/>
      <c r="C271" s="187"/>
      <c r="D271" s="187"/>
    </row>
    <row r="272" spans="1:4" x14ac:dyDescent="0.2">
      <c r="A272" s="187"/>
      <c r="B272" s="187"/>
      <c r="C272" s="187"/>
      <c r="D272" s="187"/>
    </row>
    <row r="273" spans="1:4" x14ac:dyDescent="0.2">
      <c r="A273" s="187"/>
      <c r="B273" s="187"/>
      <c r="C273" s="187"/>
      <c r="D273" s="187"/>
    </row>
    <row r="274" spans="1:4" x14ac:dyDescent="0.2">
      <c r="A274" s="187"/>
      <c r="B274" s="187"/>
      <c r="C274" s="187"/>
      <c r="D274" s="187"/>
    </row>
    <row r="275" spans="1:4" x14ac:dyDescent="0.2">
      <c r="A275" s="187"/>
      <c r="B275" s="187"/>
      <c r="C275" s="187"/>
      <c r="D275" s="187"/>
    </row>
    <row r="276" spans="1:4" x14ac:dyDescent="0.2">
      <c r="A276" s="187"/>
      <c r="B276" s="187"/>
      <c r="C276" s="187"/>
      <c r="D276" s="187"/>
    </row>
    <row r="277" spans="1:4" x14ac:dyDescent="0.2">
      <c r="A277" s="187"/>
      <c r="B277" s="187"/>
      <c r="C277" s="187"/>
      <c r="D277" s="187"/>
    </row>
    <row r="278" spans="1:4" x14ac:dyDescent="0.2">
      <c r="A278" s="187"/>
      <c r="B278" s="187"/>
      <c r="C278" s="187"/>
      <c r="D278" s="187"/>
    </row>
    <row r="279" spans="1:4" x14ac:dyDescent="0.2">
      <c r="A279" s="187"/>
      <c r="B279" s="187"/>
      <c r="C279" s="187"/>
      <c r="D279" s="187"/>
    </row>
    <row r="280" spans="1:4" x14ac:dyDescent="0.2">
      <c r="A280" s="187"/>
      <c r="B280" s="187"/>
      <c r="C280" s="187"/>
      <c r="D280" s="187"/>
    </row>
    <row r="281" spans="1:4" x14ac:dyDescent="0.2">
      <c r="A281" s="187"/>
      <c r="B281" s="187"/>
      <c r="C281" s="187"/>
      <c r="D281" s="187"/>
    </row>
    <row r="282" spans="1:4" x14ac:dyDescent="0.2">
      <c r="A282" s="187"/>
      <c r="B282" s="187"/>
      <c r="C282" s="187"/>
      <c r="D282" s="187"/>
    </row>
    <row r="283" spans="1:4" x14ac:dyDescent="0.2">
      <c r="A283" s="187"/>
      <c r="B283" s="187"/>
      <c r="C283" s="187"/>
      <c r="D283" s="187"/>
    </row>
    <row r="284" spans="1:4" x14ac:dyDescent="0.2">
      <c r="A284" s="187"/>
      <c r="B284" s="187"/>
      <c r="C284" s="187"/>
      <c r="D284" s="187"/>
    </row>
    <row r="285" spans="1:4" x14ac:dyDescent="0.2">
      <c r="A285" s="187"/>
      <c r="B285" s="187"/>
      <c r="C285" s="187"/>
      <c r="D285" s="187"/>
    </row>
    <row r="286" spans="1:4" x14ac:dyDescent="0.2">
      <c r="A286" s="187"/>
      <c r="B286" s="187"/>
      <c r="C286" s="187"/>
      <c r="D286" s="187"/>
    </row>
    <row r="287" spans="1:4" x14ac:dyDescent="0.2">
      <c r="A287" s="187"/>
      <c r="B287" s="187"/>
      <c r="C287" s="187"/>
      <c r="D287" s="187"/>
    </row>
    <row r="288" spans="1:4" x14ac:dyDescent="0.2">
      <c r="A288" s="187"/>
      <c r="B288" s="187"/>
      <c r="C288" s="187"/>
      <c r="D288" s="187"/>
    </row>
    <row r="289" spans="1:4" x14ac:dyDescent="0.2">
      <c r="A289" s="187"/>
      <c r="B289" s="187"/>
      <c r="C289" s="187"/>
      <c r="D289" s="187"/>
    </row>
    <row r="290" spans="1:4" x14ac:dyDescent="0.2">
      <c r="A290" s="187"/>
      <c r="B290" s="187"/>
      <c r="C290" s="187"/>
      <c r="D290" s="187"/>
    </row>
    <row r="291" spans="1:4" x14ac:dyDescent="0.2">
      <c r="A291" s="187"/>
      <c r="B291" s="187"/>
      <c r="C291" s="187"/>
      <c r="D291" s="187"/>
    </row>
    <row r="292" spans="1:4" x14ac:dyDescent="0.2">
      <c r="A292" s="187"/>
      <c r="B292" s="187"/>
      <c r="C292" s="187"/>
      <c r="D292" s="187"/>
    </row>
    <row r="293" spans="1:4" x14ac:dyDescent="0.2">
      <c r="A293" s="187"/>
      <c r="B293" s="187"/>
      <c r="C293" s="187"/>
      <c r="D293" s="187"/>
    </row>
    <row r="294" spans="1:4" x14ac:dyDescent="0.2">
      <c r="A294" s="187"/>
      <c r="B294" s="187"/>
      <c r="C294" s="187"/>
      <c r="D294" s="187"/>
    </row>
    <row r="295" spans="1:4" x14ac:dyDescent="0.2">
      <c r="A295" s="187"/>
      <c r="B295" s="187"/>
      <c r="C295" s="187"/>
      <c r="D295" s="187"/>
    </row>
    <row r="296" spans="1:4" x14ac:dyDescent="0.2">
      <c r="A296" s="187"/>
      <c r="B296" s="187"/>
      <c r="C296" s="187"/>
      <c r="D296" s="187"/>
    </row>
    <row r="297" spans="1:4" x14ac:dyDescent="0.2">
      <c r="A297" s="187"/>
      <c r="B297" s="187"/>
      <c r="C297" s="187"/>
      <c r="D297" s="187"/>
    </row>
    <row r="298" spans="1:4" x14ac:dyDescent="0.2">
      <c r="A298" s="187"/>
      <c r="B298" s="187"/>
      <c r="C298" s="187"/>
      <c r="D298" s="187"/>
    </row>
    <row r="299" spans="1:4" x14ac:dyDescent="0.2">
      <c r="A299" s="187"/>
      <c r="B299" s="187"/>
      <c r="C299" s="187"/>
      <c r="D299" s="187"/>
    </row>
    <row r="300" spans="1:4" x14ac:dyDescent="0.2">
      <c r="A300" s="187"/>
      <c r="B300" s="187"/>
      <c r="C300" s="187"/>
      <c r="D300" s="187"/>
    </row>
    <row r="301" spans="1:4" x14ac:dyDescent="0.2">
      <c r="A301" s="187"/>
      <c r="B301" s="187"/>
      <c r="C301" s="187"/>
      <c r="D301" s="187"/>
    </row>
    <row r="302" spans="1:4" x14ac:dyDescent="0.2">
      <c r="A302" s="187"/>
      <c r="B302" s="187"/>
      <c r="C302" s="187"/>
      <c r="D302" s="187"/>
    </row>
    <row r="303" spans="1:4" x14ac:dyDescent="0.2">
      <c r="A303" s="187"/>
      <c r="B303" s="187"/>
      <c r="C303" s="187"/>
      <c r="D303" s="187"/>
    </row>
    <row r="304" spans="1:4" x14ac:dyDescent="0.2">
      <c r="A304" s="187"/>
      <c r="B304" s="187"/>
      <c r="C304" s="187"/>
      <c r="D304" s="187"/>
    </row>
    <row r="305" spans="1:4" x14ac:dyDescent="0.2">
      <c r="A305" s="187"/>
      <c r="B305" s="187"/>
      <c r="C305" s="187"/>
      <c r="D305" s="187"/>
    </row>
    <row r="306" spans="1:4" x14ac:dyDescent="0.2">
      <c r="A306" s="187"/>
      <c r="B306" s="187"/>
      <c r="C306" s="187"/>
      <c r="D306" s="187"/>
    </row>
    <row r="307" spans="1:4" x14ac:dyDescent="0.2">
      <c r="A307" s="187"/>
      <c r="B307" s="187"/>
      <c r="C307" s="187"/>
      <c r="D307" s="187"/>
    </row>
    <row r="308" spans="1:4" x14ac:dyDescent="0.2">
      <c r="A308" s="187"/>
      <c r="B308" s="187"/>
      <c r="C308" s="187"/>
      <c r="D308" s="187"/>
    </row>
    <row r="309" spans="1:4" x14ac:dyDescent="0.2">
      <c r="A309" s="187"/>
      <c r="B309" s="187"/>
      <c r="C309" s="187"/>
      <c r="D309" s="187"/>
    </row>
    <row r="310" spans="1:4" x14ac:dyDescent="0.2">
      <c r="A310" s="187"/>
      <c r="B310" s="187"/>
      <c r="C310" s="187"/>
      <c r="D310" s="187"/>
    </row>
    <row r="311" spans="1:4" x14ac:dyDescent="0.2">
      <c r="A311" s="187"/>
      <c r="B311" s="187"/>
      <c r="C311" s="187"/>
      <c r="D311" s="187"/>
    </row>
    <row r="312" spans="1:4" x14ac:dyDescent="0.2">
      <c r="A312" s="187"/>
      <c r="B312" s="187"/>
      <c r="C312" s="187"/>
      <c r="D312" s="187"/>
    </row>
    <row r="313" spans="1:4" x14ac:dyDescent="0.2">
      <c r="A313" s="187"/>
      <c r="B313" s="187"/>
      <c r="C313" s="187"/>
      <c r="D313" s="187"/>
    </row>
    <row r="314" spans="1:4" x14ac:dyDescent="0.2">
      <c r="A314" s="187"/>
      <c r="B314" s="187"/>
      <c r="C314" s="187"/>
      <c r="D314" s="187"/>
    </row>
    <row r="315" spans="1:4" x14ac:dyDescent="0.2">
      <c r="A315" s="187"/>
      <c r="B315" s="187"/>
      <c r="C315" s="187"/>
      <c r="D315" s="187"/>
    </row>
    <row r="316" spans="1:4" x14ac:dyDescent="0.2">
      <c r="A316" s="187"/>
      <c r="B316" s="187"/>
      <c r="C316" s="187"/>
      <c r="D316" s="187"/>
    </row>
    <row r="317" spans="1:4" x14ac:dyDescent="0.2">
      <c r="A317" s="187"/>
      <c r="B317" s="187"/>
      <c r="C317" s="187"/>
      <c r="D317" s="187"/>
    </row>
    <row r="318" spans="1:4" x14ac:dyDescent="0.2">
      <c r="A318" s="187"/>
      <c r="B318" s="187"/>
      <c r="C318" s="187"/>
      <c r="D318" s="187"/>
    </row>
    <row r="319" spans="1:4" x14ac:dyDescent="0.2">
      <c r="A319" s="187"/>
      <c r="B319" s="187"/>
      <c r="C319" s="187"/>
      <c r="D319" s="187"/>
    </row>
    <row r="320" spans="1:4" x14ac:dyDescent="0.2">
      <c r="A320" s="187"/>
      <c r="B320" s="187"/>
      <c r="C320" s="187"/>
      <c r="D320" s="187"/>
    </row>
    <row r="321" spans="1:4" x14ac:dyDescent="0.2">
      <c r="A321" s="187"/>
      <c r="B321" s="187"/>
      <c r="C321" s="187"/>
      <c r="D321" s="187"/>
    </row>
    <row r="322" spans="1:4" x14ac:dyDescent="0.2">
      <c r="A322" s="187"/>
      <c r="B322" s="187"/>
      <c r="C322" s="187"/>
      <c r="D322" s="187"/>
    </row>
    <row r="323" spans="1:4" x14ac:dyDescent="0.2">
      <c r="A323" s="187"/>
      <c r="B323" s="187"/>
      <c r="C323" s="187"/>
      <c r="D323" s="187"/>
    </row>
    <row r="324" spans="1:4" x14ac:dyDescent="0.2">
      <c r="A324" s="187"/>
      <c r="B324" s="187"/>
      <c r="C324" s="187"/>
      <c r="D324" s="187"/>
    </row>
    <row r="325" spans="1:4" x14ac:dyDescent="0.2">
      <c r="A325" s="187"/>
      <c r="B325" s="187"/>
      <c r="C325" s="187"/>
      <c r="D325" s="187"/>
    </row>
    <row r="326" spans="1:4" x14ac:dyDescent="0.2">
      <c r="A326" s="187"/>
      <c r="B326" s="187"/>
      <c r="C326" s="187"/>
      <c r="D326" s="187"/>
    </row>
    <row r="327" spans="1:4" x14ac:dyDescent="0.2">
      <c r="A327" s="187"/>
      <c r="B327" s="187"/>
      <c r="C327" s="187"/>
      <c r="D327" s="187"/>
    </row>
    <row r="328" spans="1:4" x14ac:dyDescent="0.2">
      <c r="A328" s="187"/>
      <c r="B328" s="187"/>
      <c r="C328" s="187"/>
      <c r="D328" s="187"/>
    </row>
    <row r="329" spans="1:4" x14ac:dyDescent="0.2">
      <c r="A329" s="187"/>
      <c r="B329" s="187"/>
      <c r="C329" s="187"/>
      <c r="D329" s="187"/>
    </row>
    <row r="330" spans="1:4" x14ac:dyDescent="0.2">
      <c r="A330" s="187"/>
      <c r="B330" s="187"/>
      <c r="C330" s="187"/>
      <c r="D330" s="187"/>
    </row>
    <row r="331" spans="1:4" x14ac:dyDescent="0.2">
      <c r="A331" s="187"/>
      <c r="B331" s="187"/>
      <c r="C331" s="187"/>
      <c r="D331" s="187"/>
    </row>
    <row r="332" spans="1:4" x14ac:dyDescent="0.2">
      <c r="A332" s="187"/>
      <c r="B332" s="187"/>
      <c r="C332" s="187"/>
      <c r="D332" s="187"/>
    </row>
    <row r="333" spans="1:4" x14ac:dyDescent="0.2">
      <c r="A333" s="187"/>
      <c r="B333" s="187"/>
      <c r="C333" s="187"/>
      <c r="D333" s="187"/>
    </row>
    <row r="334" spans="1:4" x14ac:dyDescent="0.2">
      <c r="A334" s="187"/>
      <c r="B334" s="187"/>
      <c r="C334" s="187"/>
      <c r="D334" s="187"/>
    </row>
    <row r="335" spans="1:4" x14ac:dyDescent="0.2">
      <c r="A335" s="187"/>
      <c r="B335" s="187"/>
      <c r="C335" s="187"/>
      <c r="D335" s="187"/>
    </row>
    <row r="336" spans="1:4" x14ac:dyDescent="0.2">
      <c r="A336" s="187"/>
      <c r="B336" s="187"/>
      <c r="C336" s="187"/>
      <c r="D336" s="187"/>
    </row>
    <row r="337" spans="1:4" x14ac:dyDescent="0.2">
      <c r="A337" s="187"/>
      <c r="B337" s="187"/>
      <c r="C337" s="187"/>
      <c r="D337" s="187"/>
    </row>
    <row r="338" spans="1:4" x14ac:dyDescent="0.2">
      <c r="A338" s="187"/>
      <c r="B338" s="187"/>
      <c r="C338" s="187"/>
      <c r="D338" s="187"/>
    </row>
    <row r="339" spans="1:4" x14ac:dyDescent="0.2">
      <c r="A339" s="187"/>
      <c r="B339" s="187"/>
      <c r="C339" s="187"/>
      <c r="D339" s="187"/>
    </row>
    <row r="340" spans="1:4" x14ac:dyDescent="0.2">
      <c r="A340" s="187"/>
      <c r="B340" s="187"/>
      <c r="C340" s="187"/>
      <c r="D340" s="187"/>
    </row>
    <row r="341" spans="1:4" x14ac:dyDescent="0.2">
      <c r="A341" s="187"/>
      <c r="B341" s="187"/>
      <c r="C341" s="187"/>
      <c r="D341" s="187"/>
    </row>
    <row r="342" spans="1:4" x14ac:dyDescent="0.2">
      <c r="A342" s="187"/>
      <c r="B342" s="187"/>
      <c r="C342" s="187"/>
      <c r="D342" s="187"/>
    </row>
    <row r="343" spans="1:4" x14ac:dyDescent="0.2">
      <c r="A343" s="187"/>
      <c r="B343" s="187"/>
      <c r="C343" s="187"/>
      <c r="D343" s="187"/>
    </row>
    <row r="344" spans="1:4" x14ac:dyDescent="0.2">
      <c r="A344" s="187"/>
      <c r="B344" s="187"/>
      <c r="C344" s="187"/>
      <c r="D344" s="187"/>
    </row>
    <row r="345" spans="1:4" x14ac:dyDescent="0.2">
      <c r="A345" s="187"/>
      <c r="B345" s="187"/>
      <c r="C345" s="187"/>
      <c r="D345" s="187"/>
    </row>
    <row r="346" spans="1:4" x14ac:dyDescent="0.2">
      <c r="A346" s="187"/>
      <c r="B346" s="187"/>
      <c r="C346" s="187"/>
      <c r="D346" s="187"/>
    </row>
    <row r="347" spans="1:4" x14ac:dyDescent="0.2">
      <c r="A347" s="187"/>
      <c r="B347" s="187"/>
      <c r="C347" s="187"/>
      <c r="D347" s="187"/>
    </row>
    <row r="348" spans="1:4" x14ac:dyDescent="0.2">
      <c r="A348" s="187"/>
      <c r="B348" s="187"/>
      <c r="C348" s="187"/>
      <c r="D348" s="187"/>
    </row>
    <row r="349" spans="1:4" x14ac:dyDescent="0.2">
      <c r="A349" s="187"/>
      <c r="B349" s="187"/>
      <c r="C349" s="187"/>
      <c r="D349" s="187"/>
    </row>
    <row r="350" spans="1:4" x14ac:dyDescent="0.2">
      <c r="A350" s="187"/>
      <c r="B350" s="187"/>
      <c r="C350" s="187"/>
      <c r="D350" s="187"/>
    </row>
    <row r="351" spans="1:4" x14ac:dyDescent="0.2">
      <c r="A351" s="187"/>
      <c r="B351" s="187"/>
      <c r="C351" s="187"/>
      <c r="D351" s="187"/>
    </row>
    <row r="352" spans="1:4" x14ac:dyDescent="0.2">
      <c r="A352" s="187"/>
      <c r="B352" s="187"/>
      <c r="C352" s="187"/>
      <c r="D352" s="187"/>
    </row>
    <row r="353" spans="1:4" x14ac:dyDescent="0.2">
      <c r="A353" s="187"/>
      <c r="B353" s="187"/>
      <c r="C353" s="187"/>
      <c r="D353" s="187"/>
    </row>
    <row r="354" spans="1:4" x14ac:dyDescent="0.2">
      <c r="A354" s="187"/>
      <c r="B354" s="187"/>
      <c r="C354" s="187"/>
      <c r="D354" s="187"/>
    </row>
    <row r="355" spans="1:4" x14ac:dyDescent="0.2">
      <c r="A355" s="187"/>
      <c r="B355" s="187"/>
      <c r="C355" s="187"/>
      <c r="D355" s="187"/>
    </row>
    <row r="356" spans="1:4" x14ac:dyDescent="0.2">
      <c r="A356" s="187"/>
      <c r="B356" s="187"/>
      <c r="C356" s="187"/>
      <c r="D356" s="187"/>
    </row>
    <row r="357" spans="1:4" x14ac:dyDescent="0.2">
      <c r="A357" s="187"/>
      <c r="B357" s="187"/>
      <c r="C357" s="187"/>
      <c r="D357" s="187"/>
    </row>
    <row r="358" spans="1:4" x14ac:dyDescent="0.2">
      <c r="A358" s="187"/>
      <c r="B358" s="187"/>
      <c r="C358" s="187"/>
      <c r="D358" s="187"/>
    </row>
    <row r="359" spans="1:4" x14ac:dyDescent="0.2">
      <c r="A359" s="187"/>
      <c r="B359" s="187"/>
      <c r="C359" s="187"/>
      <c r="D359" s="187"/>
    </row>
    <row r="360" spans="1:4" x14ac:dyDescent="0.2">
      <c r="A360" s="187"/>
      <c r="B360" s="187"/>
      <c r="C360" s="187"/>
      <c r="D360" s="187"/>
    </row>
    <row r="361" spans="1:4" x14ac:dyDescent="0.2">
      <c r="A361" s="187"/>
      <c r="B361" s="187"/>
      <c r="C361" s="187"/>
      <c r="D361" s="187"/>
    </row>
    <row r="362" spans="1:4" x14ac:dyDescent="0.2">
      <c r="A362" s="187"/>
      <c r="B362" s="187"/>
      <c r="C362" s="187"/>
      <c r="D362" s="187"/>
    </row>
    <row r="363" spans="1:4" x14ac:dyDescent="0.2">
      <c r="A363" s="187"/>
      <c r="B363" s="187"/>
      <c r="C363" s="187"/>
      <c r="D363" s="187"/>
    </row>
    <row r="364" spans="1:4" x14ac:dyDescent="0.2">
      <c r="A364" s="187"/>
      <c r="B364" s="187"/>
      <c r="C364" s="187"/>
      <c r="D364" s="187"/>
    </row>
    <row r="365" spans="1:4" x14ac:dyDescent="0.2">
      <c r="A365" s="187"/>
      <c r="B365" s="187"/>
      <c r="C365" s="187"/>
      <c r="D365" s="187"/>
    </row>
    <row r="366" spans="1:4" x14ac:dyDescent="0.2">
      <c r="A366" s="187"/>
      <c r="B366" s="187"/>
      <c r="C366" s="187"/>
      <c r="D366" s="187"/>
    </row>
    <row r="367" spans="1:4" x14ac:dyDescent="0.2">
      <c r="A367" s="187"/>
      <c r="B367" s="187"/>
      <c r="C367" s="187"/>
      <c r="D367" s="187"/>
    </row>
    <row r="368" spans="1:4" x14ac:dyDescent="0.2">
      <c r="A368" s="187"/>
      <c r="B368" s="187"/>
      <c r="C368" s="187"/>
      <c r="D368" s="187"/>
    </row>
    <row r="369" spans="1:4" x14ac:dyDescent="0.2">
      <c r="A369" s="187"/>
      <c r="B369" s="187"/>
      <c r="C369" s="187"/>
      <c r="D369" s="187"/>
    </row>
    <row r="370" spans="1:4" x14ac:dyDescent="0.2">
      <c r="A370" s="187"/>
      <c r="B370" s="187"/>
      <c r="C370" s="187"/>
      <c r="D370" s="187"/>
    </row>
    <row r="371" spans="1:4" x14ac:dyDescent="0.2">
      <c r="A371" s="187"/>
      <c r="B371" s="187"/>
      <c r="C371" s="187"/>
      <c r="D371" s="187"/>
    </row>
    <row r="372" spans="1:4" x14ac:dyDescent="0.2">
      <c r="A372" s="187"/>
      <c r="B372" s="187"/>
      <c r="C372" s="187"/>
      <c r="D372" s="187"/>
    </row>
    <row r="373" spans="1:4" x14ac:dyDescent="0.2">
      <c r="A373" s="187"/>
      <c r="B373" s="187"/>
      <c r="C373" s="187"/>
      <c r="D373" s="187"/>
    </row>
    <row r="374" spans="1:4" x14ac:dyDescent="0.2">
      <c r="A374" s="187"/>
      <c r="B374" s="187"/>
      <c r="C374" s="187"/>
      <c r="D374" s="187"/>
    </row>
    <row r="375" spans="1:4" x14ac:dyDescent="0.2">
      <c r="A375" s="187"/>
      <c r="B375" s="187"/>
      <c r="C375" s="187"/>
      <c r="D375" s="187"/>
    </row>
    <row r="376" spans="1:4" x14ac:dyDescent="0.2">
      <c r="A376" s="187"/>
      <c r="B376" s="187"/>
      <c r="C376" s="187"/>
      <c r="D376" s="187"/>
    </row>
    <row r="377" spans="1:4" x14ac:dyDescent="0.2">
      <c r="A377" s="187"/>
      <c r="B377" s="187"/>
      <c r="C377" s="187"/>
      <c r="D377" s="187"/>
    </row>
    <row r="378" spans="1:4" x14ac:dyDescent="0.2">
      <c r="A378" s="187"/>
      <c r="B378" s="187"/>
      <c r="C378" s="187"/>
      <c r="D378" s="187"/>
    </row>
  </sheetData>
  <pageMargins left="0.7" right="0.7" top="0.75" bottom="0.75" header="0.3" footer="0.3"/>
  <pageSetup orientation="portrait" horizontalDpi="300" verticalDpi="300" r:id="rId1"/>
  <rowBreaks count="1" manualBreakCount="1">
    <brk id="51"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A1:IV409"/>
  <sheetViews>
    <sheetView showGridLines="0" showZeros="0" view="pageBreakPreview" zoomScale="90" zoomScaleNormal="100" zoomScaleSheetLayoutView="90" workbookViewId="0">
      <pane ySplit="7" topLeftCell="A8" activePane="bottomLeft" state="frozen"/>
      <selection pane="bottomLeft" activeCell="C9" sqref="C9"/>
    </sheetView>
  </sheetViews>
  <sheetFormatPr defaultColWidth="9.140625" defaultRowHeight="12.75" x14ac:dyDescent="0.2"/>
  <cols>
    <col min="1" max="1" width="3.5703125" style="85" customWidth="1"/>
    <col min="2" max="2" width="32.42578125" style="85" customWidth="1"/>
    <col min="3" max="3" width="20.5703125" style="85" customWidth="1"/>
    <col min="4" max="11" width="15.7109375" style="85" customWidth="1"/>
    <col min="12" max="256" width="9.140625" style="85" customWidth="1"/>
    <col min="257" max="16384" width="9.140625" style="85"/>
  </cols>
  <sheetData>
    <row r="1" spans="1:11" x14ac:dyDescent="0.2">
      <c r="A1" s="85" t="s">
        <v>974</v>
      </c>
    </row>
    <row r="3" spans="1:11" s="119" customFormat="1" ht="18" customHeight="1" x14ac:dyDescent="0.25">
      <c r="B3" s="1056" t="s">
        <v>832</v>
      </c>
      <c r="C3" s="1056"/>
      <c r="D3" s="1056"/>
      <c r="E3" s="1056"/>
      <c r="F3" s="1056"/>
      <c r="G3" s="1056"/>
      <c r="H3" s="1056"/>
      <c r="I3" s="1056"/>
      <c r="J3" s="1056"/>
      <c r="K3" s="1056"/>
    </row>
    <row r="4" spans="1:11" x14ac:dyDescent="0.2">
      <c r="E4" s="283" t="s">
        <v>549</v>
      </c>
      <c r="F4" s="284">
        <f>'Proj Info'!$F$6</f>
        <v>0</v>
      </c>
      <c r="G4" s="284"/>
      <c r="H4" s="284"/>
      <c r="I4" s="284"/>
      <c r="K4" s="185"/>
    </row>
    <row r="5" spans="1:11" ht="16.5" customHeight="1" x14ac:dyDescent="0.2">
      <c r="B5" s="285"/>
      <c r="C5" s="286" t="s">
        <v>74</v>
      </c>
      <c r="D5" s="1053" t="s">
        <v>464</v>
      </c>
      <c r="E5" s="1054"/>
      <c r="F5" s="1054"/>
      <c r="G5" s="1054"/>
      <c r="H5" s="1054"/>
      <c r="I5" s="1054"/>
      <c r="J5" s="1055"/>
      <c r="K5" s="286" t="s">
        <v>465</v>
      </c>
    </row>
    <row r="6" spans="1:11" ht="25.5" customHeight="1" x14ac:dyDescent="0.2">
      <c r="B6" s="287" t="s">
        <v>833</v>
      </c>
      <c r="C6" s="288" t="s">
        <v>463</v>
      </c>
      <c r="D6" s="289" t="s">
        <v>114</v>
      </c>
      <c r="E6" s="289" t="s">
        <v>114</v>
      </c>
      <c r="F6" s="289" t="s">
        <v>114</v>
      </c>
      <c r="G6" s="289" t="s">
        <v>114</v>
      </c>
      <c r="H6" s="289" t="s">
        <v>114</v>
      </c>
      <c r="I6" s="289" t="s">
        <v>114</v>
      </c>
      <c r="J6" s="289" t="s">
        <v>114</v>
      </c>
      <c r="K6" s="289" t="s">
        <v>466</v>
      </c>
    </row>
    <row r="7" spans="1:11" ht="27" customHeight="1" x14ac:dyDescent="0.2">
      <c r="B7" s="290"/>
      <c r="C7" s="291" t="s">
        <v>1147</v>
      </c>
      <c r="D7" s="292" t="s">
        <v>432</v>
      </c>
      <c r="E7" s="292" t="s">
        <v>753</v>
      </c>
      <c r="F7" s="292" t="s">
        <v>433</v>
      </c>
      <c r="G7" s="293" t="s">
        <v>482</v>
      </c>
      <c r="H7" s="293" t="s">
        <v>968</v>
      </c>
      <c r="I7" s="293"/>
      <c r="J7" s="293"/>
      <c r="K7" s="291" t="s">
        <v>467</v>
      </c>
    </row>
    <row r="8" spans="1:11" x14ac:dyDescent="0.2">
      <c r="B8" s="201" t="s">
        <v>649</v>
      </c>
      <c r="C8" s="294"/>
      <c r="D8" s="294"/>
      <c r="E8" s="294"/>
      <c r="F8" s="294"/>
      <c r="G8" s="294"/>
      <c r="H8" s="294"/>
      <c r="I8" s="294"/>
      <c r="J8" s="294"/>
      <c r="K8" s="294"/>
    </row>
    <row r="9" spans="1:11" ht="76.5" x14ac:dyDescent="0.2">
      <c r="B9" s="295" t="s">
        <v>1372</v>
      </c>
      <c r="C9" s="296"/>
      <c r="D9" s="1057" t="s">
        <v>1561</v>
      </c>
      <c r="E9" s="1058"/>
      <c r="F9" s="1058"/>
      <c r="G9" s="1058"/>
      <c r="H9" s="1058"/>
      <c r="I9" s="1058"/>
      <c r="J9" s="1059"/>
      <c r="K9" s="297"/>
    </row>
    <row r="10" spans="1:11" x14ac:dyDescent="0.2">
      <c r="B10" s="258" t="s">
        <v>661</v>
      </c>
      <c r="C10" s="298"/>
      <c r="D10" s="298"/>
      <c r="E10" s="298"/>
      <c r="F10" s="298"/>
      <c r="G10" s="298"/>
      <c r="H10" s="298"/>
      <c r="I10" s="298"/>
      <c r="J10" s="298"/>
      <c r="K10" s="297">
        <f t="shared" ref="K10:K16" si="0">C10-SUM(D10:J10)</f>
        <v>0</v>
      </c>
    </row>
    <row r="11" spans="1:11" x14ac:dyDescent="0.2">
      <c r="B11" s="258" t="s">
        <v>129</v>
      </c>
      <c r="C11" s="298"/>
      <c r="D11" s="298"/>
      <c r="E11" s="298"/>
      <c r="F11" s="298"/>
      <c r="G11" s="298"/>
      <c r="H11" s="298"/>
      <c r="I11" s="298"/>
      <c r="J11" s="298"/>
      <c r="K11" s="297">
        <f t="shared" si="0"/>
        <v>0</v>
      </c>
    </row>
    <row r="12" spans="1:11" x14ac:dyDescent="0.2">
      <c r="B12" s="258" t="s">
        <v>705</v>
      </c>
      <c r="C12" s="298"/>
      <c r="D12" s="298"/>
      <c r="E12" s="298"/>
      <c r="F12" s="298"/>
      <c r="G12" s="298"/>
      <c r="H12" s="298"/>
      <c r="I12" s="298"/>
      <c r="J12" s="298"/>
      <c r="K12" s="297">
        <f t="shared" ref="K12" si="1">C12-SUM(D12:J12)</f>
        <v>0</v>
      </c>
    </row>
    <row r="13" spans="1:11" x14ac:dyDescent="0.2">
      <c r="B13" s="299"/>
      <c r="C13" s="298"/>
      <c r="D13" s="298"/>
      <c r="E13" s="298"/>
      <c r="F13" s="298"/>
      <c r="G13" s="298"/>
      <c r="H13" s="298"/>
      <c r="I13" s="298"/>
      <c r="J13" s="298"/>
      <c r="K13" s="297">
        <f t="shared" si="0"/>
        <v>0</v>
      </c>
    </row>
    <row r="14" spans="1:11" x14ac:dyDescent="0.2">
      <c r="B14" s="299"/>
      <c r="C14" s="298"/>
      <c r="D14" s="298"/>
      <c r="E14" s="298"/>
      <c r="F14" s="298"/>
      <c r="G14" s="298"/>
      <c r="H14" s="298"/>
      <c r="I14" s="298"/>
      <c r="J14" s="298"/>
      <c r="K14" s="297">
        <f t="shared" si="0"/>
        <v>0</v>
      </c>
    </row>
    <row r="15" spans="1:11" x14ac:dyDescent="0.2">
      <c r="B15" s="299"/>
      <c r="C15" s="298"/>
      <c r="D15" s="298"/>
      <c r="E15" s="298"/>
      <c r="F15" s="298"/>
      <c r="G15" s="298"/>
      <c r="H15" s="298"/>
      <c r="I15" s="298"/>
      <c r="J15" s="298"/>
      <c r="K15" s="297">
        <f>C15-SUM(D15:J15)</f>
        <v>0</v>
      </c>
    </row>
    <row r="16" spans="1:11" x14ac:dyDescent="0.2">
      <c r="B16" s="299"/>
      <c r="C16" s="298"/>
      <c r="D16" s="298"/>
      <c r="E16" s="298"/>
      <c r="F16" s="298"/>
      <c r="G16" s="298"/>
      <c r="H16" s="298"/>
      <c r="I16" s="298"/>
      <c r="J16" s="298"/>
      <c r="K16" s="297">
        <f t="shared" si="0"/>
        <v>0</v>
      </c>
    </row>
    <row r="17" spans="2:11" x14ac:dyDescent="0.2">
      <c r="B17" s="300" t="s">
        <v>650</v>
      </c>
      <c r="C17" s="294">
        <f>SUM(C10:C16)</f>
        <v>0</v>
      </c>
      <c r="D17" s="294">
        <f t="shared" ref="D17:J17" si="2">SUM(D10:D16)</f>
        <v>0</v>
      </c>
      <c r="E17" s="294">
        <f t="shared" si="2"/>
        <v>0</v>
      </c>
      <c r="F17" s="294">
        <f t="shared" si="2"/>
        <v>0</v>
      </c>
      <c r="G17" s="294">
        <f t="shared" si="2"/>
        <v>0</v>
      </c>
      <c r="H17" s="294">
        <f t="shared" si="2"/>
        <v>0</v>
      </c>
      <c r="I17" s="294">
        <f t="shared" si="2"/>
        <v>0</v>
      </c>
      <c r="J17" s="294">
        <f t="shared" si="2"/>
        <v>0</v>
      </c>
      <c r="K17" s="294">
        <f>SUM(K9:K16)</f>
        <v>0</v>
      </c>
    </row>
    <row r="18" spans="2:11" x14ac:dyDescent="0.2">
      <c r="B18" s="201" t="s">
        <v>648</v>
      </c>
      <c r="C18" s="294"/>
      <c r="D18" s="294"/>
      <c r="E18" s="294"/>
      <c r="F18" s="294"/>
      <c r="G18" s="294"/>
      <c r="H18" s="294"/>
      <c r="I18" s="294"/>
      <c r="J18" s="294"/>
      <c r="K18" s="294"/>
    </row>
    <row r="19" spans="2:11" x14ac:dyDescent="0.2">
      <c r="B19" s="258" t="s">
        <v>128</v>
      </c>
      <c r="C19" s="298"/>
      <c r="D19" s="298"/>
      <c r="E19" s="298"/>
      <c r="F19" s="298"/>
      <c r="G19" s="298"/>
      <c r="H19" s="298" t="s">
        <v>228</v>
      </c>
      <c r="I19" s="298" t="s">
        <v>228</v>
      </c>
      <c r="J19" s="298"/>
      <c r="K19" s="297">
        <f t="shared" ref="K19:K22" si="3">C19-SUM(D19:J19)</f>
        <v>0</v>
      </c>
    </row>
    <row r="20" spans="2:11" x14ac:dyDescent="0.2">
      <c r="B20" s="258" t="s">
        <v>705</v>
      </c>
      <c r="C20" s="298"/>
      <c r="D20" s="298"/>
      <c r="E20" s="298"/>
      <c r="F20" s="298"/>
      <c r="G20" s="298"/>
      <c r="H20" s="298"/>
      <c r="I20" s="298"/>
      <c r="J20" s="298"/>
      <c r="K20" s="297">
        <f t="shared" ref="K20" si="4">C20-SUM(D20:J20)</f>
        <v>0</v>
      </c>
    </row>
    <row r="21" spans="2:11" x14ac:dyDescent="0.2">
      <c r="B21" s="299"/>
      <c r="C21" s="298"/>
      <c r="D21" s="298"/>
      <c r="E21" s="298"/>
      <c r="F21" s="298"/>
      <c r="G21" s="298"/>
      <c r="H21" s="298"/>
      <c r="I21" s="298"/>
      <c r="J21" s="298"/>
      <c r="K21" s="297">
        <f t="shared" si="3"/>
        <v>0</v>
      </c>
    </row>
    <row r="22" spans="2:11" x14ac:dyDescent="0.2">
      <c r="B22" s="299"/>
      <c r="C22" s="298"/>
      <c r="D22" s="298"/>
      <c r="E22" s="298"/>
      <c r="F22" s="298"/>
      <c r="G22" s="298"/>
      <c r="H22" s="298"/>
      <c r="I22" s="298"/>
      <c r="J22" s="298"/>
      <c r="K22" s="297">
        <f t="shared" si="3"/>
        <v>0</v>
      </c>
    </row>
    <row r="23" spans="2:11" x14ac:dyDescent="0.2">
      <c r="B23" s="299"/>
      <c r="C23" s="298"/>
      <c r="D23" s="298"/>
      <c r="E23" s="298"/>
      <c r="F23" s="298"/>
      <c r="G23" s="298"/>
      <c r="H23" s="298"/>
      <c r="I23" s="298"/>
      <c r="J23" s="298"/>
      <c r="K23" s="297">
        <f>C23-SUM(D23:J23)</f>
        <v>0</v>
      </c>
    </row>
    <row r="24" spans="2:11" x14ac:dyDescent="0.2">
      <c r="B24" s="299"/>
      <c r="C24" s="298"/>
      <c r="D24" s="298"/>
      <c r="E24" s="298"/>
      <c r="F24" s="298"/>
      <c r="G24" s="298"/>
      <c r="H24" s="298"/>
      <c r="I24" s="298"/>
      <c r="J24" s="298"/>
      <c r="K24" s="297">
        <f t="shared" ref="K24" si="5">C24-SUM(D24:J24)</f>
        <v>0</v>
      </c>
    </row>
    <row r="25" spans="2:11" x14ac:dyDescent="0.2">
      <c r="B25" s="300" t="s">
        <v>658</v>
      </c>
      <c r="C25" s="294">
        <f>SUM(C18:C24)</f>
        <v>0</v>
      </c>
      <c r="D25" s="294">
        <f>SUM(D18:D24)</f>
        <v>0</v>
      </c>
      <c r="E25" s="294">
        <f t="shared" ref="E25:J25" si="6">SUM(E19:E24)</f>
        <v>0</v>
      </c>
      <c r="F25" s="294">
        <f t="shared" si="6"/>
        <v>0</v>
      </c>
      <c r="G25" s="294">
        <f t="shared" si="6"/>
        <v>0</v>
      </c>
      <c r="H25" s="294">
        <f t="shared" si="6"/>
        <v>0</v>
      </c>
      <c r="I25" s="294">
        <f t="shared" si="6"/>
        <v>0</v>
      </c>
      <c r="J25" s="294">
        <f t="shared" si="6"/>
        <v>0</v>
      </c>
      <c r="K25" s="294">
        <f>SUM(K19:K24)</f>
        <v>0</v>
      </c>
    </row>
    <row r="26" spans="2:11" x14ac:dyDescent="0.2">
      <c r="B26" s="201" t="s">
        <v>130</v>
      </c>
      <c r="C26" s="294"/>
      <c r="D26" s="294"/>
      <c r="E26" s="294"/>
      <c r="F26" s="294"/>
      <c r="G26" s="294"/>
      <c r="H26" s="294"/>
      <c r="I26" s="294"/>
      <c r="J26" s="294"/>
      <c r="K26" s="294"/>
    </row>
    <row r="27" spans="2:11" x14ac:dyDescent="0.2">
      <c r="B27" s="258" t="s">
        <v>131</v>
      </c>
      <c r="C27" s="298"/>
      <c r="D27" s="298"/>
      <c r="E27" s="298"/>
      <c r="F27" s="298"/>
      <c r="G27" s="298"/>
      <c r="H27" s="298"/>
      <c r="I27" s="298"/>
      <c r="J27" s="298"/>
      <c r="K27" s="297">
        <f t="shared" ref="K27:K34" si="7">C27-SUM(D27:J27)</f>
        <v>0</v>
      </c>
    </row>
    <row r="28" spans="2:11" x14ac:dyDescent="0.2">
      <c r="B28" s="258" t="s">
        <v>132</v>
      </c>
      <c r="C28" s="298"/>
      <c r="D28" s="298"/>
      <c r="E28" s="301"/>
      <c r="F28" s="298"/>
      <c r="G28" s="298"/>
      <c r="H28" s="298"/>
      <c r="I28" s="298"/>
      <c r="J28" s="298"/>
      <c r="K28" s="297">
        <f t="shared" si="7"/>
        <v>0</v>
      </c>
    </row>
    <row r="29" spans="2:11" x14ac:dyDescent="0.2">
      <c r="B29" s="258" t="s">
        <v>133</v>
      </c>
      <c r="C29" s="298"/>
      <c r="D29" s="298"/>
      <c r="E29" s="298"/>
      <c r="F29" s="298"/>
      <c r="G29" s="298"/>
      <c r="H29" s="298"/>
      <c r="I29" s="298"/>
      <c r="J29" s="298"/>
      <c r="K29" s="297">
        <f t="shared" si="7"/>
        <v>0</v>
      </c>
    </row>
    <row r="30" spans="2:11" x14ac:dyDescent="0.2">
      <c r="B30" s="258" t="s">
        <v>705</v>
      </c>
      <c r="C30" s="298"/>
      <c r="D30" s="298"/>
      <c r="E30" s="298"/>
      <c r="F30" s="298"/>
      <c r="G30" s="298"/>
      <c r="H30" s="298"/>
      <c r="I30" s="298"/>
      <c r="J30" s="298"/>
      <c r="K30" s="297">
        <f t="shared" ref="K30" si="8">C30-SUM(D30:J30)</f>
        <v>0</v>
      </c>
    </row>
    <row r="31" spans="2:11" x14ac:dyDescent="0.2">
      <c r="B31" s="299"/>
      <c r="C31" s="298"/>
      <c r="D31" s="298"/>
      <c r="E31" s="298"/>
      <c r="F31" s="298"/>
      <c r="G31" s="298"/>
      <c r="H31" s="298"/>
      <c r="I31" s="298"/>
      <c r="J31" s="298"/>
      <c r="K31" s="297">
        <f>C31-SUM(D31:J31)</f>
        <v>0</v>
      </c>
    </row>
    <row r="32" spans="2:11" x14ac:dyDescent="0.2">
      <c r="B32" s="299"/>
      <c r="C32" s="298"/>
      <c r="D32" s="298"/>
      <c r="E32" s="298"/>
      <c r="F32" s="298"/>
      <c r="G32" s="298"/>
      <c r="H32" s="298"/>
      <c r="I32" s="298"/>
      <c r="J32" s="298"/>
      <c r="K32" s="297">
        <f>C32-SUM(D32:J32)</f>
        <v>0</v>
      </c>
    </row>
    <row r="33" spans="2:11" x14ac:dyDescent="0.2">
      <c r="B33" s="299"/>
      <c r="C33" s="298"/>
      <c r="D33" s="298"/>
      <c r="E33" s="298"/>
      <c r="F33" s="298"/>
      <c r="G33" s="298"/>
      <c r="H33" s="298"/>
      <c r="I33" s="298"/>
      <c r="J33" s="298"/>
      <c r="K33" s="297">
        <f t="shared" si="7"/>
        <v>0</v>
      </c>
    </row>
    <row r="34" spans="2:11" x14ac:dyDescent="0.2">
      <c r="B34" s="299"/>
      <c r="C34" s="298"/>
      <c r="D34" s="298"/>
      <c r="E34" s="298"/>
      <c r="F34" s="298"/>
      <c r="G34" s="298"/>
      <c r="H34" s="298"/>
      <c r="I34" s="298"/>
      <c r="J34" s="298"/>
      <c r="K34" s="297">
        <f t="shared" si="7"/>
        <v>0</v>
      </c>
    </row>
    <row r="35" spans="2:11" x14ac:dyDescent="0.2">
      <c r="B35" s="300" t="s">
        <v>134</v>
      </c>
      <c r="C35" s="294">
        <f>SUM(C26:C34)</f>
        <v>0</v>
      </c>
      <c r="D35" s="294">
        <f>SUM(D26:D34)</f>
        <v>0</v>
      </c>
      <c r="E35" s="294">
        <f>SUM(E26:E34)</f>
        <v>0</v>
      </c>
      <c r="F35" s="294">
        <f t="shared" ref="F35:K35" si="9">SUM(F27:F34)</f>
        <v>0</v>
      </c>
      <c r="G35" s="294">
        <f t="shared" si="9"/>
        <v>0</v>
      </c>
      <c r="H35" s="294">
        <f t="shared" si="9"/>
        <v>0</v>
      </c>
      <c r="I35" s="294">
        <f t="shared" si="9"/>
        <v>0</v>
      </c>
      <c r="J35" s="294">
        <f t="shared" si="9"/>
        <v>0</v>
      </c>
      <c r="K35" s="294">
        <f t="shared" si="9"/>
        <v>0</v>
      </c>
    </row>
    <row r="36" spans="2:11" x14ac:dyDescent="0.2">
      <c r="B36" s="201" t="s">
        <v>135</v>
      </c>
      <c r="C36" s="294"/>
      <c r="D36" s="294"/>
      <c r="E36" s="294"/>
      <c r="F36" s="294"/>
      <c r="G36" s="294"/>
      <c r="H36" s="294"/>
      <c r="I36" s="294"/>
      <c r="J36" s="294"/>
      <c r="K36" s="294"/>
    </row>
    <row r="37" spans="2:11" x14ac:dyDescent="0.2">
      <c r="B37" s="258" t="s">
        <v>136</v>
      </c>
      <c r="C37" s="298"/>
      <c r="D37" s="298"/>
      <c r="E37" s="298"/>
      <c r="F37" s="298"/>
      <c r="G37" s="298"/>
      <c r="H37" s="298"/>
      <c r="I37" s="298"/>
      <c r="J37" s="298"/>
      <c r="K37" s="297">
        <f t="shared" ref="K37:K51" si="10">C37-SUM(D37:J37)</f>
        <v>0</v>
      </c>
    </row>
    <row r="38" spans="2:11" x14ac:dyDescent="0.2">
      <c r="B38" s="258" t="s">
        <v>36</v>
      </c>
      <c r="C38" s="298"/>
      <c r="D38" s="298"/>
      <c r="E38" s="298"/>
      <c r="F38" s="298"/>
      <c r="G38" s="298"/>
      <c r="H38" s="298"/>
      <c r="I38" s="298"/>
      <c r="J38" s="298"/>
      <c r="K38" s="297">
        <f t="shared" si="10"/>
        <v>0</v>
      </c>
    </row>
    <row r="39" spans="2:11" x14ac:dyDescent="0.2">
      <c r="B39" s="258" t="s">
        <v>137</v>
      </c>
      <c r="C39" s="298"/>
      <c r="D39" s="298"/>
      <c r="E39" s="301"/>
      <c r="F39" s="298"/>
      <c r="G39" s="298"/>
      <c r="H39" s="298"/>
      <c r="I39" s="298"/>
      <c r="J39" s="298"/>
      <c r="K39" s="297">
        <f t="shared" si="10"/>
        <v>0</v>
      </c>
    </row>
    <row r="40" spans="2:11" x14ac:dyDescent="0.2">
      <c r="B40" s="258" t="s">
        <v>138</v>
      </c>
      <c r="C40" s="298"/>
      <c r="D40" s="298"/>
      <c r="E40" s="298"/>
      <c r="F40" s="298"/>
      <c r="G40" s="298"/>
      <c r="H40" s="298"/>
      <c r="I40" s="298"/>
      <c r="J40" s="298"/>
      <c r="K40" s="297">
        <f t="shared" si="10"/>
        <v>0</v>
      </c>
    </row>
    <row r="41" spans="2:11" x14ac:dyDescent="0.2">
      <c r="B41" s="258" t="s">
        <v>139</v>
      </c>
      <c r="C41" s="298"/>
      <c r="D41" s="298"/>
      <c r="E41" s="298"/>
      <c r="F41" s="298"/>
      <c r="G41" s="298"/>
      <c r="H41" s="298"/>
      <c r="I41" s="298"/>
      <c r="J41" s="298"/>
      <c r="K41" s="297">
        <f t="shared" si="10"/>
        <v>0</v>
      </c>
    </row>
    <row r="42" spans="2:11" x14ac:dyDescent="0.2">
      <c r="B42" s="258" t="s">
        <v>140</v>
      </c>
      <c r="C42" s="298"/>
      <c r="D42" s="298"/>
      <c r="E42" s="298"/>
      <c r="F42" s="298"/>
      <c r="G42" s="298"/>
      <c r="H42" s="298"/>
      <c r="I42" s="298"/>
      <c r="J42" s="298"/>
      <c r="K42" s="297">
        <f t="shared" si="10"/>
        <v>0</v>
      </c>
    </row>
    <row r="43" spans="2:11" x14ac:dyDescent="0.2">
      <c r="B43" s="258" t="s">
        <v>141</v>
      </c>
      <c r="C43" s="298"/>
      <c r="D43" s="298"/>
      <c r="E43" s="298"/>
      <c r="F43" s="298"/>
      <c r="G43" s="298"/>
      <c r="H43" s="298"/>
      <c r="I43" s="298"/>
      <c r="J43" s="298"/>
      <c r="K43" s="297">
        <f t="shared" si="10"/>
        <v>0</v>
      </c>
    </row>
    <row r="44" spans="2:11" x14ac:dyDescent="0.2">
      <c r="B44" s="258" t="s">
        <v>705</v>
      </c>
      <c r="C44" s="298"/>
      <c r="D44" s="298"/>
      <c r="E44" s="298"/>
      <c r="F44" s="298"/>
      <c r="G44" s="298"/>
      <c r="H44" s="298"/>
      <c r="I44" s="298"/>
      <c r="J44" s="298"/>
      <c r="K44" s="297">
        <f t="shared" ref="K44" si="11">C44-SUM(D44:J44)</f>
        <v>0</v>
      </c>
    </row>
    <row r="45" spans="2:11" x14ac:dyDescent="0.2">
      <c r="B45" s="258" t="s">
        <v>714</v>
      </c>
      <c r="C45" s="298"/>
      <c r="D45" s="298"/>
      <c r="E45" s="298"/>
      <c r="F45" s="298"/>
      <c r="G45" s="298"/>
      <c r="H45" s="298"/>
      <c r="I45" s="298"/>
      <c r="J45" s="298"/>
      <c r="K45" s="297">
        <f t="shared" si="10"/>
        <v>0</v>
      </c>
    </row>
    <row r="46" spans="2:11" x14ac:dyDescent="0.2">
      <c r="B46" s="258" t="s">
        <v>715</v>
      </c>
      <c r="C46" s="298"/>
      <c r="D46" s="298"/>
      <c r="E46" s="298"/>
      <c r="F46" s="298"/>
      <c r="G46" s="298"/>
      <c r="H46" s="298"/>
      <c r="I46" s="298"/>
      <c r="J46" s="298"/>
      <c r="K46" s="297">
        <f t="shared" si="10"/>
        <v>0</v>
      </c>
    </row>
    <row r="47" spans="2:11" x14ac:dyDescent="0.2">
      <c r="B47" s="258" t="s">
        <v>716</v>
      </c>
      <c r="C47" s="298"/>
      <c r="D47" s="298"/>
      <c r="E47" s="298"/>
      <c r="F47" s="298"/>
      <c r="G47" s="298"/>
      <c r="H47" s="298"/>
      <c r="I47" s="298"/>
      <c r="J47" s="298"/>
      <c r="K47" s="297">
        <f t="shared" si="10"/>
        <v>0</v>
      </c>
    </row>
    <row r="48" spans="2:11" x14ac:dyDescent="0.2">
      <c r="B48" s="258" t="s">
        <v>717</v>
      </c>
      <c r="C48" s="298"/>
      <c r="D48" s="298"/>
      <c r="E48" s="298"/>
      <c r="F48" s="298"/>
      <c r="G48" s="298"/>
      <c r="H48" s="298"/>
      <c r="I48" s="298"/>
      <c r="J48" s="298"/>
      <c r="K48" s="297">
        <f t="shared" si="10"/>
        <v>0</v>
      </c>
    </row>
    <row r="49" spans="2:11" x14ac:dyDescent="0.2">
      <c r="B49" s="299"/>
      <c r="C49" s="298"/>
      <c r="D49" s="298"/>
      <c r="E49" s="298"/>
      <c r="F49" s="298"/>
      <c r="G49" s="298"/>
      <c r="H49" s="298"/>
      <c r="I49" s="298"/>
      <c r="J49" s="298"/>
      <c r="K49" s="297">
        <f t="shared" si="10"/>
        <v>0</v>
      </c>
    </row>
    <row r="50" spans="2:11" x14ac:dyDescent="0.2">
      <c r="B50" s="299"/>
      <c r="C50" s="298"/>
      <c r="D50" s="298"/>
      <c r="E50" s="298"/>
      <c r="F50" s="298"/>
      <c r="G50" s="298"/>
      <c r="H50" s="298"/>
      <c r="I50" s="298"/>
      <c r="J50" s="298"/>
      <c r="K50" s="297">
        <f t="shared" si="10"/>
        <v>0</v>
      </c>
    </row>
    <row r="51" spans="2:11" x14ac:dyDescent="0.2">
      <c r="B51" s="299"/>
      <c r="C51" s="298"/>
      <c r="D51" s="298"/>
      <c r="E51" s="298"/>
      <c r="F51" s="298"/>
      <c r="G51" s="298"/>
      <c r="H51" s="298"/>
      <c r="I51" s="298"/>
      <c r="J51" s="298"/>
      <c r="K51" s="297">
        <f t="shared" si="10"/>
        <v>0</v>
      </c>
    </row>
    <row r="52" spans="2:11" x14ac:dyDescent="0.2">
      <c r="B52" s="299"/>
      <c r="C52" s="298"/>
      <c r="D52" s="298"/>
      <c r="E52" s="298"/>
      <c r="F52" s="298"/>
      <c r="G52" s="298"/>
      <c r="H52" s="298"/>
      <c r="I52" s="298"/>
      <c r="J52" s="298"/>
      <c r="K52" s="297">
        <f>C52-SUM(D52:J52)</f>
        <v>0</v>
      </c>
    </row>
    <row r="53" spans="2:11" x14ac:dyDescent="0.2">
      <c r="B53" s="300" t="s">
        <v>142</v>
      </c>
      <c r="C53" s="294">
        <f t="shared" ref="C53:K53" si="12">SUM(C37:C52)</f>
        <v>0</v>
      </c>
      <c r="D53" s="294">
        <f t="shared" si="12"/>
        <v>0</v>
      </c>
      <c r="E53" s="294">
        <f t="shared" si="12"/>
        <v>0</v>
      </c>
      <c r="F53" s="294">
        <f t="shared" si="12"/>
        <v>0</v>
      </c>
      <c r="G53" s="294">
        <f t="shared" si="12"/>
        <v>0</v>
      </c>
      <c r="H53" s="294">
        <f t="shared" si="12"/>
        <v>0</v>
      </c>
      <c r="I53" s="294">
        <f t="shared" si="12"/>
        <v>0</v>
      </c>
      <c r="J53" s="294">
        <f t="shared" si="12"/>
        <v>0</v>
      </c>
      <c r="K53" s="294">
        <f t="shared" si="12"/>
        <v>0</v>
      </c>
    </row>
    <row r="54" spans="2:11" x14ac:dyDescent="0.2">
      <c r="B54" s="302" t="s">
        <v>143</v>
      </c>
      <c r="C54" s="294"/>
      <c r="D54" s="294"/>
      <c r="E54" s="294"/>
      <c r="F54" s="294"/>
      <c r="G54" s="294"/>
      <c r="H54" s="294"/>
      <c r="I54" s="294"/>
      <c r="J54" s="294"/>
      <c r="K54" s="294"/>
    </row>
    <row r="55" spans="2:11" x14ac:dyDescent="0.2">
      <c r="B55" s="258" t="s">
        <v>144</v>
      </c>
      <c r="C55" s="298"/>
      <c r="D55" s="298"/>
      <c r="E55" s="298"/>
      <c r="F55" s="298"/>
      <c r="G55" s="298"/>
      <c r="H55" s="298"/>
      <c r="I55" s="298"/>
      <c r="J55" s="298"/>
      <c r="K55" s="297">
        <f t="shared" ref="K55:K68" si="13">C55-SUM(D55:J55)</f>
        <v>0</v>
      </c>
    </row>
    <row r="56" spans="2:11" x14ac:dyDescent="0.2">
      <c r="B56" s="258" t="s">
        <v>145</v>
      </c>
      <c r="C56" s="298"/>
      <c r="D56" s="298"/>
      <c r="E56" s="298"/>
      <c r="F56" s="298"/>
      <c r="G56" s="298"/>
      <c r="H56" s="298"/>
      <c r="I56" s="298"/>
      <c r="J56" s="298"/>
      <c r="K56" s="297">
        <f t="shared" si="13"/>
        <v>0</v>
      </c>
    </row>
    <row r="57" spans="2:11" x14ac:dyDescent="0.2">
      <c r="B57" s="258" t="s">
        <v>651</v>
      </c>
      <c r="C57" s="298"/>
      <c r="D57" s="298"/>
      <c r="E57" s="298"/>
      <c r="F57" s="298"/>
      <c r="G57" s="298"/>
      <c r="H57" s="298"/>
      <c r="I57" s="298"/>
      <c r="J57" s="298"/>
      <c r="K57" s="297">
        <f t="shared" si="13"/>
        <v>0</v>
      </c>
    </row>
    <row r="58" spans="2:11" x14ac:dyDescent="0.2">
      <c r="B58" s="258" t="s">
        <v>146</v>
      </c>
      <c r="C58" s="298"/>
      <c r="D58" s="298"/>
      <c r="E58" s="298"/>
      <c r="F58" s="298"/>
      <c r="G58" s="298"/>
      <c r="H58" s="298"/>
      <c r="I58" s="298"/>
      <c r="J58" s="298"/>
      <c r="K58" s="297">
        <f t="shared" si="13"/>
        <v>0</v>
      </c>
    </row>
    <row r="59" spans="2:11" x14ac:dyDescent="0.2">
      <c r="B59" s="258" t="s">
        <v>147</v>
      </c>
      <c r="C59" s="298"/>
      <c r="D59" s="298"/>
      <c r="E59" s="298"/>
      <c r="F59" s="298"/>
      <c r="G59" s="298"/>
      <c r="H59" s="298"/>
      <c r="I59" s="298"/>
      <c r="J59" s="298"/>
      <c r="K59" s="297">
        <f t="shared" si="13"/>
        <v>0</v>
      </c>
    </row>
    <row r="60" spans="2:11" x14ac:dyDescent="0.2">
      <c r="B60" s="258" t="s">
        <v>148</v>
      </c>
      <c r="C60" s="298"/>
      <c r="D60" s="298"/>
      <c r="E60" s="298"/>
      <c r="F60" s="298"/>
      <c r="G60" s="298"/>
      <c r="H60" s="298"/>
      <c r="I60" s="298"/>
      <c r="J60" s="298"/>
      <c r="K60" s="297">
        <f t="shared" si="13"/>
        <v>0</v>
      </c>
    </row>
    <row r="61" spans="2:11" x14ac:dyDescent="0.2">
      <c r="B61" s="258" t="s">
        <v>652</v>
      </c>
      <c r="C61" s="298"/>
      <c r="D61" s="298"/>
      <c r="E61" s="298"/>
      <c r="F61" s="298"/>
      <c r="G61" s="298"/>
      <c r="H61" s="298"/>
      <c r="I61" s="298"/>
      <c r="J61" s="298"/>
      <c r="K61" s="297">
        <f t="shared" si="13"/>
        <v>0</v>
      </c>
    </row>
    <row r="62" spans="2:11" x14ac:dyDescent="0.2">
      <c r="B62" s="258" t="s">
        <v>705</v>
      </c>
      <c r="C62" s="298"/>
      <c r="D62" s="298"/>
      <c r="E62" s="298"/>
      <c r="F62" s="298"/>
      <c r="G62" s="298"/>
      <c r="H62" s="298"/>
      <c r="I62" s="298"/>
      <c r="J62" s="298"/>
      <c r="K62" s="297">
        <f t="shared" si="13"/>
        <v>0</v>
      </c>
    </row>
    <row r="63" spans="2:11" x14ac:dyDescent="0.2">
      <c r="B63" s="258" t="s">
        <v>718</v>
      </c>
      <c r="C63" s="298"/>
      <c r="D63" s="298"/>
      <c r="E63" s="298"/>
      <c r="F63" s="298"/>
      <c r="G63" s="298"/>
      <c r="H63" s="298"/>
      <c r="I63" s="298"/>
      <c r="J63" s="298"/>
      <c r="K63" s="297">
        <f t="shared" si="13"/>
        <v>0</v>
      </c>
    </row>
    <row r="64" spans="2:11" x14ac:dyDescent="0.2">
      <c r="B64" s="258" t="s">
        <v>719</v>
      </c>
      <c r="C64" s="298"/>
      <c r="D64" s="298"/>
      <c r="E64" s="298"/>
      <c r="F64" s="298"/>
      <c r="G64" s="298"/>
      <c r="H64" s="298"/>
      <c r="I64" s="298"/>
      <c r="J64" s="298"/>
      <c r="K64" s="297">
        <f t="shared" si="13"/>
        <v>0</v>
      </c>
    </row>
    <row r="65" spans="2:11" x14ac:dyDescent="0.2">
      <c r="B65" s="299"/>
      <c r="C65" s="298"/>
      <c r="D65" s="298"/>
      <c r="E65" s="298"/>
      <c r="F65" s="298"/>
      <c r="G65" s="298"/>
      <c r="H65" s="298"/>
      <c r="I65" s="298"/>
      <c r="J65" s="298"/>
      <c r="K65" s="297">
        <f t="shared" ref="K65:K66" si="14">C65-SUM(D65:J65)</f>
        <v>0</v>
      </c>
    </row>
    <row r="66" spans="2:11" x14ac:dyDescent="0.2">
      <c r="B66" s="299"/>
      <c r="C66" s="298"/>
      <c r="D66" s="298"/>
      <c r="E66" s="298"/>
      <c r="F66" s="298"/>
      <c r="G66" s="298"/>
      <c r="H66" s="298"/>
      <c r="I66" s="298"/>
      <c r="J66" s="298"/>
      <c r="K66" s="297">
        <f t="shared" si="14"/>
        <v>0</v>
      </c>
    </row>
    <row r="67" spans="2:11" x14ac:dyDescent="0.2">
      <c r="B67" s="299"/>
      <c r="C67" s="298"/>
      <c r="D67" s="298"/>
      <c r="E67" s="298"/>
      <c r="F67" s="298"/>
      <c r="G67" s="298"/>
      <c r="H67" s="298"/>
      <c r="I67" s="298"/>
      <c r="J67" s="298"/>
      <c r="K67" s="297">
        <f t="shared" si="13"/>
        <v>0</v>
      </c>
    </row>
    <row r="68" spans="2:11" x14ac:dyDescent="0.2">
      <c r="B68" s="299"/>
      <c r="C68" s="298"/>
      <c r="D68" s="298"/>
      <c r="E68" s="298"/>
      <c r="F68" s="298"/>
      <c r="G68" s="298"/>
      <c r="H68" s="298"/>
      <c r="I68" s="298"/>
      <c r="J68" s="298"/>
      <c r="K68" s="297">
        <f t="shared" si="13"/>
        <v>0</v>
      </c>
    </row>
    <row r="69" spans="2:11" x14ac:dyDescent="0.2">
      <c r="B69" s="300" t="s">
        <v>149</v>
      </c>
      <c r="C69" s="294">
        <f t="shared" ref="C69:J69" si="15">SUM(C55:C68)</f>
        <v>0</v>
      </c>
      <c r="D69" s="294">
        <f t="shared" si="15"/>
        <v>0</v>
      </c>
      <c r="E69" s="294">
        <f t="shared" si="15"/>
        <v>0</v>
      </c>
      <c r="F69" s="294">
        <f t="shared" si="15"/>
        <v>0</v>
      </c>
      <c r="G69" s="294">
        <f t="shared" si="15"/>
        <v>0</v>
      </c>
      <c r="H69" s="294">
        <f>SUM(H55:H68)</f>
        <v>0</v>
      </c>
      <c r="I69" s="294">
        <f t="shared" si="15"/>
        <v>0</v>
      </c>
      <c r="J69" s="294">
        <f t="shared" si="15"/>
        <v>0</v>
      </c>
      <c r="K69" s="294">
        <f>SUM(K55:K68)</f>
        <v>0</v>
      </c>
    </row>
    <row r="70" spans="2:11" x14ac:dyDescent="0.2">
      <c r="B70" s="302" t="s">
        <v>150</v>
      </c>
      <c r="C70" s="294"/>
      <c r="D70" s="294"/>
      <c r="E70" s="294"/>
      <c r="F70" s="294"/>
      <c r="G70" s="294"/>
      <c r="H70" s="294"/>
      <c r="I70" s="294"/>
      <c r="J70" s="294"/>
      <c r="K70" s="294"/>
    </row>
    <row r="71" spans="2:11" x14ac:dyDescent="0.2">
      <c r="B71" s="258" t="s">
        <v>151</v>
      </c>
      <c r="C71" s="298"/>
      <c r="D71" s="298"/>
      <c r="E71" s="298"/>
      <c r="F71" s="298"/>
      <c r="G71" s="298"/>
      <c r="H71" s="298"/>
      <c r="I71" s="298"/>
      <c r="J71" s="298"/>
      <c r="K71" s="297">
        <f t="shared" ref="K71:K85" si="16">C71-SUM(D71:J71)</f>
        <v>0</v>
      </c>
    </row>
    <row r="72" spans="2:11" x14ac:dyDescent="0.2">
      <c r="B72" s="258" t="s">
        <v>152</v>
      </c>
      <c r="C72" s="298"/>
      <c r="D72" s="298"/>
      <c r="E72" s="301"/>
      <c r="F72" s="298"/>
      <c r="G72" s="298"/>
      <c r="H72" s="298"/>
      <c r="I72" s="298"/>
      <c r="J72" s="298"/>
      <c r="K72" s="297">
        <f t="shared" si="16"/>
        <v>0</v>
      </c>
    </row>
    <row r="73" spans="2:11" x14ac:dyDescent="0.2">
      <c r="B73" s="258" t="s">
        <v>153</v>
      </c>
      <c r="C73" s="298"/>
      <c r="D73" s="298"/>
      <c r="E73" s="301"/>
      <c r="F73" s="298"/>
      <c r="G73" s="298"/>
      <c r="H73" s="298"/>
      <c r="I73" s="298"/>
      <c r="J73" s="298"/>
      <c r="K73" s="297">
        <f t="shared" si="16"/>
        <v>0</v>
      </c>
    </row>
    <row r="74" spans="2:11" x14ac:dyDescent="0.2">
      <c r="B74" s="258" t="s">
        <v>154</v>
      </c>
      <c r="C74" s="298"/>
      <c r="D74" s="298"/>
      <c r="E74" s="301"/>
      <c r="F74" s="298"/>
      <c r="G74" s="298"/>
      <c r="H74" s="298"/>
      <c r="I74" s="298"/>
      <c r="J74" s="298"/>
      <c r="K74" s="297">
        <f t="shared" si="16"/>
        <v>0</v>
      </c>
    </row>
    <row r="75" spans="2:11" x14ac:dyDescent="0.2">
      <c r="B75" s="258" t="s">
        <v>155</v>
      </c>
      <c r="C75" s="298"/>
      <c r="D75" s="298"/>
      <c r="E75" s="301"/>
      <c r="F75" s="298"/>
      <c r="G75" s="298"/>
      <c r="H75" s="298"/>
      <c r="I75" s="298"/>
      <c r="J75" s="298"/>
      <c r="K75" s="297">
        <f t="shared" si="16"/>
        <v>0</v>
      </c>
    </row>
    <row r="76" spans="2:11" x14ac:dyDescent="0.2">
      <c r="B76" s="258" t="s">
        <v>156</v>
      </c>
      <c r="C76" s="298"/>
      <c r="D76" s="298"/>
      <c r="E76" s="298"/>
      <c r="F76" s="298"/>
      <c r="G76" s="298"/>
      <c r="H76" s="298"/>
      <c r="I76" s="298"/>
      <c r="J76" s="298"/>
      <c r="K76" s="297">
        <f t="shared" si="16"/>
        <v>0</v>
      </c>
    </row>
    <row r="77" spans="2:11" x14ac:dyDescent="0.2">
      <c r="B77" s="258" t="s">
        <v>157</v>
      </c>
      <c r="C77" s="298"/>
      <c r="D77" s="298"/>
      <c r="E77" s="298"/>
      <c r="F77" s="298"/>
      <c r="G77" s="298"/>
      <c r="H77" s="298"/>
      <c r="I77" s="298"/>
      <c r="J77" s="298"/>
      <c r="K77" s="297">
        <f t="shared" si="16"/>
        <v>0</v>
      </c>
    </row>
    <row r="78" spans="2:11" x14ac:dyDescent="0.2">
      <c r="B78" s="258" t="s">
        <v>158</v>
      </c>
      <c r="C78" s="298"/>
      <c r="D78" s="298"/>
      <c r="E78" s="298"/>
      <c r="F78" s="298"/>
      <c r="G78" s="298"/>
      <c r="H78" s="298"/>
      <c r="I78" s="298"/>
      <c r="J78" s="298"/>
      <c r="K78" s="297">
        <f t="shared" si="16"/>
        <v>0</v>
      </c>
    </row>
    <row r="79" spans="2:11" x14ac:dyDescent="0.2">
      <c r="B79" s="258" t="s">
        <v>159</v>
      </c>
      <c r="C79" s="298"/>
      <c r="D79" s="298"/>
      <c r="E79" s="301"/>
      <c r="F79" s="298"/>
      <c r="G79" s="298"/>
      <c r="H79" s="298"/>
      <c r="I79" s="298"/>
      <c r="J79" s="298"/>
      <c r="K79" s="297">
        <f t="shared" si="16"/>
        <v>0</v>
      </c>
    </row>
    <row r="80" spans="2:11" x14ac:dyDescent="0.2">
      <c r="B80" s="258" t="s">
        <v>645</v>
      </c>
      <c r="C80" s="298"/>
      <c r="D80" s="298"/>
      <c r="E80" s="298"/>
      <c r="F80" s="298"/>
      <c r="G80" s="298"/>
      <c r="H80" s="298"/>
      <c r="I80" s="298"/>
      <c r="J80" s="298"/>
      <c r="K80" s="297">
        <f t="shared" si="16"/>
        <v>0</v>
      </c>
    </row>
    <row r="81" spans="2:11" x14ac:dyDescent="0.2">
      <c r="B81" s="258" t="s">
        <v>720</v>
      </c>
      <c r="C81" s="298"/>
      <c r="D81" s="298"/>
      <c r="E81" s="298"/>
      <c r="F81" s="298"/>
      <c r="G81" s="298"/>
      <c r="H81" s="298"/>
      <c r="I81" s="298"/>
      <c r="J81" s="298"/>
      <c r="K81" s="297">
        <f t="shared" si="16"/>
        <v>0</v>
      </c>
    </row>
    <row r="82" spans="2:11" x14ac:dyDescent="0.2">
      <c r="B82" s="299"/>
      <c r="C82" s="298"/>
      <c r="D82" s="298"/>
      <c r="E82" s="298"/>
      <c r="F82" s="298"/>
      <c r="G82" s="298"/>
      <c r="H82" s="298"/>
      <c r="I82" s="298"/>
      <c r="J82" s="298"/>
      <c r="K82" s="297">
        <f t="shared" si="16"/>
        <v>0</v>
      </c>
    </row>
    <row r="83" spans="2:11" x14ac:dyDescent="0.2">
      <c r="B83" s="299"/>
      <c r="C83" s="298"/>
      <c r="D83" s="298"/>
      <c r="E83" s="298"/>
      <c r="F83" s="298"/>
      <c r="G83" s="298"/>
      <c r="H83" s="298"/>
      <c r="I83" s="298"/>
      <c r="J83" s="298"/>
      <c r="K83" s="297">
        <f t="shared" si="16"/>
        <v>0</v>
      </c>
    </row>
    <row r="84" spans="2:11" x14ac:dyDescent="0.2">
      <c r="B84" s="299"/>
      <c r="C84" s="298"/>
      <c r="D84" s="298"/>
      <c r="E84" s="298"/>
      <c r="F84" s="298"/>
      <c r="G84" s="298"/>
      <c r="H84" s="298"/>
      <c r="I84" s="298"/>
      <c r="J84" s="298"/>
      <c r="K84" s="297">
        <f t="shared" si="16"/>
        <v>0</v>
      </c>
    </row>
    <row r="85" spans="2:11" x14ac:dyDescent="0.2">
      <c r="B85" s="299"/>
      <c r="C85" s="298"/>
      <c r="D85" s="298"/>
      <c r="E85" s="298"/>
      <c r="F85" s="298"/>
      <c r="G85" s="298"/>
      <c r="H85" s="298"/>
      <c r="I85" s="298"/>
      <c r="J85" s="298"/>
      <c r="K85" s="297">
        <f t="shared" si="16"/>
        <v>0</v>
      </c>
    </row>
    <row r="86" spans="2:11" x14ac:dyDescent="0.2">
      <c r="B86" s="300" t="s">
        <v>160</v>
      </c>
      <c r="C86" s="294">
        <f t="shared" ref="C86:J86" si="17">SUM(C71:C85)</f>
        <v>0</v>
      </c>
      <c r="D86" s="294">
        <f t="shared" si="17"/>
        <v>0</v>
      </c>
      <c r="E86" s="294">
        <f t="shared" si="17"/>
        <v>0</v>
      </c>
      <c r="F86" s="294">
        <f t="shared" si="17"/>
        <v>0</v>
      </c>
      <c r="G86" s="294">
        <f t="shared" si="17"/>
        <v>0</v>
      </c>
      <c r="H86" s="294">
        <f>SUM(H71:H85)</f>
        <v>0</v>
      </c>
      <c r="I86" s="294">
        <f t="shared" si="17"/>
        <v>0</v>
      </c>
      <c r="J86" s="294">
        <f t="shared" si="17"/>
        <v>0</v>
      </c>
      <c r="K86" s="294">
        <f>SUM(K71:K85)</f>
        <v>0</v>
      </c>
    </row>
    <row r="87" spans="2:11" x14ac:dyDescent="0.2">
      <c r="B87" s="302" t="s">
        <v>161</v>
      </c>
      <c r="C87" s="294"/>
      <c r="D87" s="294"/>
      <c r="E87" s="294"/>
      <c r="F87" s="294"/>
      <c r="G87" s="294"/>
      <c r="H87" s="294"/>
      <c r="I87" s="294"/>
      <c r="J87" s="294"/>
      <c r="K87" s="294"/>
    </row>
    <row r="88" spans="2:11" x14ac:dyDescent="0.2">
      <c r="B88" s="258" t="s">
        <v>152</v>
      </c>
      <c r="C88" s="298"/>
      <c r="D88" s="298"/>
      <c r="E88" s="301"/>
      <c r="F88" s="298"/>
      <c r="G88" s="298"/>
      <c r="H88" s="298"/>
      <c r="I88" s="298"/>
      <c r="J88" s="298"/>
      <c r="K88" s="297">
        <f t="shared" ref="K88:K99" si="18">C88-SUM(D88:J88)</f>
        <v>0</v>
      </c>
    </row>
    <row r="89" spans="2:11" x14ac:dyDescent="0.2">
      <c r="B89" s="258" t="s">
        <v>155</v>
      </c>
      <c r="C89" s="298"/>
      <c r="D89" s="298"/>
      <c r="E89" s="301"/>
      <c r="F89" s="298"/>
      <c r="G89" s="298"/>
      <c r="H89" s="298"/>
      <c r="I89" s="298"/>
      <c r="J89" s="298"/>
      <c r="K89" s="297">
        <f t="shared" si="18"/>
        <v>0</v>
      </c>
    </row>
    <row r="90" spans="2:11" x14ac:dyDescent="0.2">
      <c r="B90" s="258" t="s">
        <v>162</v>
      </c>
      <c r="C90" s="298"/>
      <c r="D90" s="298"/>
      <c r="E90" s="301"/>
      <c r="F90" s="298"/>
      <c r="G90" s="298"/>
      <c r="H90" s="298"/>
      <c r="I90" s="298"/>
      <c r="J90" s="298"/>
      <c r="K90" s="297">
        <f t="shared" si="18"/>
        <v>0</v>
      </c>
    </row>
    <row r="91" spans="2:11" x14ac:dyDescent="0.2">
      <c r="B91" s="258" t="s">
        <v>163</v>
      </c>
      <c r="C91" s="298"/>
      <c r="D91" s="298"/>
      <c r="E91" s="298"/>
      <c r="F91" s="298"/>
      <c r="G91" s="298"/>
      <c r="H91" s="298"/>
      <c r="I91" s="298"/>
      <c r="J91" s="298"/>
      <c r="K91" s="297">
        <f t="shared" si="18"/>
        <v>0</v>
      </c>
    </row>
    <row r="92" spans="2:11" x14ac:dyDescent="0.2">
      <c r="B92" s="258" t="s">
        <v>158</v>
      </c>
      <c r="C92" s="298"/>
      <c r="D92" s="298"/>
      <c r="E92" s="301"/>
      <c r="F92" s="298"/>
      <c r="G92" s="298"/>
      <c r="H92" s="298"/>
      <c r="I92" s="298"/>
      <c r="J92" s="298"/>
      <c r="K92" s="297">
        <f t="shared" si="18"/>
        <v>0</v>
      </c>
    </row>
    <row r="93" spans="2:11" x14ac:dyDescent="0.2">
      <c r="B93" s="258" t="s">
        <v>164</v>
      </c>
      <c r="C93" s="298"/>
      <c r="D93" s="298"/>
      <c r="E93" s="298"/>
      <c r="F93" s="298"/>
      <c r="G93" s="298"/>
      <c r="H93" s="298"/>
      <c r="I93" s="298"/>
      <c r="J93" s="298"/>
      <c r="K93" s="297">
        <f t="shared" si="18"/>
        <v>0</v>
      </c>
    </row>
    <row r="94" spans="2:11" x14ac:dyDescent="0.2">
      <c r="B94" s="258" t="s">
        <v>721</v>
      </c>
      <c r="C94" s="298"/>
      <c r="D94" s="298"/>
      <c r="E94" s="298"/>
      <c r="F94" s="298"/>
      <c r="G94" s="298"/>
      <c r="H94" s="298"/>
      <c r="I94" s="298"/>
      <c r="J94" s="298"/>
      <c r="K94" s="297">
        <f t="shared" si="18"/>
        <v>0</v>
      </c>
    </row>
    <row r="95" spans="2:11" x14ac:dyDescent="0.2">
      <c r="B95" s="258" t="s">
        <v>722</v>
      </c>
      <c r="C95" s="298"/>
      <c r="D95" s="298"/>
      <c r="E95" s="298"/>
      <c r="F95" s="298"/>
      <c r="G95" s="298"/>
      <c r="H95" s="298"/>
      <c r="I95" s="298"/>
      <c r="J95" s="298"/>
      <c r="K95" s="297">
        <f t="shared" si="18"/>
        <v>0</v>
      </c>
    </row>
    <row r="96" spans="2:11" x14ac:dyDescent="0.2">
      <c r="B96" s="299"/>
      <c r="C96" s="298"/>
      <c r="D96" s="298"/>
      <c r="E96" s="298"/>
      <c r="F96" s="298"/>
      <c r="G96" s="298"/>
      <c r="H96" s="298"/>
      <c r="I96" s="298"/>
      <c r="J96" s="298"/>
      <c r="K96" s="297">
        <f t="shared" ref="K96:K98" si="19">C96-SUM(D96:J96)</f>
        <v>0</v>
      </c>
    </row>
    <row r="97" spans="2:11" x14ac:dyDescent="0.2">
      <c r="B97" s="299"/>
      <c r="C97" s="298"/>
      <c r="D97" s="298"/>
      <c r="E97" s="298"/>
      <c r="F97" s="298"/>
      <c r="G97" s="298"/>
      <c r="H97" s="298"/>
      <c r="I97" s="298"/>
      <c r="J97" s="298"/>
      <c r="K97" s="297">
        <f t="shared" si="19"/>
        <v>0</v>
      </c>
    </row>
    <row r="98" spans="2:11" x14ac:dyDescent="0.2">
      <c r="B98" s="299"/>
      <c r="C98" s="298"/>
      <c r="D98" s="298"/>
      <c r="E98" s="298"/>
      <c r="F98" s="298"/>
      <c r="G98" s="298"/>
      <c r="H98" s="298"/>
      <c r="I98" s="298"/>
      <c r="J98" s="298"/>
      <c r="K98" s="297">
        <f t="shared" si="19"/>
        <v>0</v>
      </c>
    </row>
    <row r="99" spans="2:11" x14ac:dyDescent="0.2">
      <c r="B99" s="299"/>
      <c r="C99" s="298"/>
      <c r="D99" s="298"/>
      <c r="E99" s="298"/>
      <c r="F99" s="298"/>
      <c r="G99" s="298"/>
      <c r="H99" s="298"/>
      <c r="I99" s="298"/>
      <c r="J99" s="298"/>
      <c r="K99" s="297">
        <f t="shared" si="18"/>
        <v>0</v>
      </c>
    </row>
    <row r="100" spans="2:11" x14ac:dyDescent="0.2">
      <c r="B100" s="300" t="s">
        <v>165</v>
      </c>
      <c r="C100" s="303">
        <f t="shared" ref="C100:J100" si="20">SUM(C88:C99)</f>
        <v>0</v>
      </c>
      <c r="D100" s="303">
        <f t="shared" si="20"/>
        <v>0</v>
      </c>
      <c r="E100" s="303">
        <f t="shared" si="20"/>
        <v>0</v>
      </c>
      <c r="F100" s="303">
        <f t="shared" si="20"/>
        <v>0</v>
      </c>
      <c r="G100" s="303">
        <f t="shared" si="20"/>
        <v>0</v>
      </c>
      <c r="H100" s="303">
        <f>SUM(H88:H99)</f>
        <v>0</v>
      </c>
      <c r="I100" s="303">
        <f t="shared" si="20"/>
        <v>0</v>
      </c>
      <c r="J100" s="303">
        <f t="shared" si="20"/>
        <v>0</v>
      </c>
      <c r="K100" s="294">
        <f>SUM(K88:K99)</f>
        <v>0</v>
      </c>
    </row>
    <row r="101" spans="2:11" x14ac:dyDescent="0.2">
      <c r="B101" s="304" t="s">
        <v>166</v>
      </c>
      <c r="C101" s="294"/>
      <c r="D101" s="294"/>
      <c r="E101" s="294"/>
      <c r="F101" s="294"/>
      <c r="G101" s="294"/>
      <c r="H101" s="294"/>
      <c r="I101" s="294"/>
      <c r="J101" s="294"/>
      <c r="K101" s="294"/>
    </row>
    <row r="102" spans="2:11" x14ac:dyDescent="0.2">
      <c r="B102" s="258" t="s">
        <v>167</v>
      </c>
      <c r="C102" s="298"/>
      <c r="D102" s="298"/>
      <c r="E102" s="298"/>
      <c r="F102" s="298"/>
      <c r="G102" s="298"/>
      <c r="H102" s="298"/>
      <c r="I102" s="298"/>
      <c r="J102" s="298"/>
      <c r="K102" s="297">
        <f t="shared" ref="K102:K115" si="21">C102-SUM(D102:J102)</f>
        <v>0</v>
      </c>
    </row>
    <row r="103" spans="2:11" x14ac:dyDescent="0.2">
      <c r="B103" s="258" t="s">
        <v>168</v>
      </c>
      <c r="C103" s="298"/>
      <c r="D103" s="298"/>
      <c r="E103" s="298"/>
      <c r="F103" s="298"/>
      <c r="G103" s="298"/>
      <c r="H103" s="298"/>
      <c r="I103" s="298"/>
      <c r="J103" s="298"/>
      <c r="K103" s="297">
        <f t="shared" si="21"/>
        <v>0</v>
      </c>
    </row>
    <row r="104" spans="2:11" x14ac:dyDescent="0.2">
      <c r="B104" s="258" t="s">
        <v>169</v>
      </c>
      <c r="C104" s="298"/>
      <c r="D104" s="298"/>
      <c r="E104" s="298"/>
      <c r="F104" s="298"/>
      <c r="G104" s="298"/>
      <c r="H104" s="298"/>
      <c r="I104" s="298"/>
      <c r="J104" s="298"/>
      <c r="K104" s="297">
        <f t="shared" si="21"/>
        <v>0</v>
      </c>
    </row>
    <row r="105" spans="2:11" x14ac:dyDescent="0.2">
      <c r="B105" s="258" t="s">
        <v>170</v>
      </c>
      <c r="C105" s="298"/>
      <c r="D105" s="298"/>
      <c r="E105" s="301"/>
      <c r="F105" s="298"/>
      <c r="G105" s="298"/>
      <c r="H105" s="298"/>
      <c r="I105" s="298"/>
      <c r="J105" s="298"/>
      <c r="K105" s="297">
        <f t="shared" si="21"/>
        <v>0</v>
      </c>
    </row>
    <row r="106" spans="2:11" x14ac:dyDescent="0.2">
      <c r="B106" s="258" t="s">
        <v>171</v>
      </c>
      <c r="C106" s="298"/>
      <c r="D106" s="298"/>
      <c r="E106" s="301"/>
      <c r="F106" s="298"/>
      <c r="G106" s="298"/>
      <c r="H106" s="298"/>
      <c r="I106" s="298"/>
      <c r="J106" s="298"/>
      <c r="K106" s="297">
        <f t="shared" si="21"/>
        <v>0</v>
      </c>
    </row>
    <row r="107" spans="2:11" x14ac:dyDescent="0.2">
      <c r="B107" s="258" t="s">
        <v>492</v>
      </c>
      <c r="C107" s="298"/>
      <c r="D107" s="298"/>
      <c r="E107" s="298"/>
      <c r="F107" s="298"/>
      <c r="G107" s="298"/>
      <c r="H107" s="298"/>
      <c r="I107" s="298"/>
      <c r="J107" s="298"/>
      <c r="K107" s="297">
        <f t="shared" si="21"/>
        <v>0</v>
      </c>
    </row>
    <row r="108" spans="2:11" x14ac:dyDescent="0.2">
      <c r="B108" s="258" t="s">
        <v>723</v>
      </c>
      <c r="C108" s="298"/>
      <c r="D108" s="298"/>
      <c r="E108" s="298"/>
      <c r="F108" s="298"/>
      <c r="G108" s="298"/>
      <c r="H108" s="298"/>
      <c r="I108" s="298"/>
      <c r="J108" s="298"/>
      <c r="K108" s="297">
        <f t="shared" si="21"/>
        <v>0</v>
      </c>
    </row>
    <row r="109" spans="2:11" x14ac:dyDescent="0.2">
      <c r="B109" s="258" t="s">
        <v>724</v>
      </c>
      <c r="C109" s="298"/>
      <c r="D109" s="298"/>
      <c r="E109" s="298"/>
      <c r="F109" s="298"/>
      <c r="G109" s="298"/>
      <c r="H109" s="298"/>
      <c r="I109" s="298"/>
      <c r="J109" s="298"/>
      <c r="K109" s="297">
        <f t="shared" si="21"/>
        <v>0</v>
      </c>
    </row>
    <row r="110" spans="2:11" x14ac:dyDescent="0.2">
      <c r="B110" s="258" t="s">
        <v>725</v>
      </c>
      <c r="C110" s="298"/>
      <c r="D110" s="298"/>
      <c r="E110" s="298"/>
      <c r="F110" s="298"/>
      <c r="G110" s="298"/>
      <c r="H110" s="298"/>
      <c r="I110" s="298"/>
      <c r="J110" s="298"/>
      <c r="K110" s="297">
        <f t="shared" si="21"/>
        <v>0</v>
      </c>
    </row>
    <row r="111" spans="2:11" x14ac:dyDescent="0.2">
      <c r="B111" s="258" t="s">
        <v>726</v>
      </c>
      <c r="C111" s="298"/>
      <c r="D111" s="298"/>
      <c r="E111" s="298"/>
      <c r="F111" s="298"/>
      <c r="G111" s="298"/>
      <c r="H111" s="298"/>
      <c r="I111" s="298"/>
      <c r="J111" s="298"/>
      <c r="K111" s="297">
        <f t="shared" si="21"/>
        <v>0</v>
      </c>
    </row>
    <row r="112" spans="2:11" x14ac:dyDescent="0.2">
      <c r="B112" s="299"/>
      <c r="C112" s="298"/>
      <c r="D112" s="298"/>
      <c r="E112" s="298"/>
      <c r="F112" s="298"/>
      <c r="G112" s="298"/>
      <c r="H112" s="298"/>
      <c r="I112" s="298"/>
      <c r="J112" s="298"/>
      <c r="K112" s="297">
        <f t="shared" ref="K112:K114" si="22">C112-SUM(D112:J112)</f>
        <v>0</v>
      </c>
    </row>
    <row r="113" spans="2:11" x14ac:dyDescent="0.2">
      <c r="B113" s="299"/>
      <c r="C113" s="298"/>
      <c r="D113" s="298"/>
      <c r="E113" s="298"/>
      <c r="F113" s="298"/>
      <c r="G113" s="298"/>
      <c r="H113" s="298"/>
      <c r="I113" s="298"/>
      <c r="J113" s="298"/>
      <c r="K113" s="297">
        <f t="shared" si="22"/>
        <v>0</v>
      </c>
    </row>
    <row r="114" spans="2:11" x14ac:dyDescent="0.2">
      <c r="B114" s="299"/>
      <c r="C114" s="298"/>
      <c r="D114" s="298"/>
      <c r="E114" s="298"/>
      <c r="F114" s="298"/>
      <c r="G114" s="298"/>
      <c r="H114" s="298"/>
      <c r="I114" s="298"/>
      <c r="J114" s="298"/>
      <c r="K114" s="297">
        <f t="shared" si="22"/>
        <v>0</v>
      </c>
    </row>
    <row r="115" spans="2:11" x14ac:dyDescent="0.2">
      <c r="B115" s="299"/>
      <c r="C115" s="298"/>
      <c r="D115" s="298"/>
      <c r="E115" s="298"/>
      <c r="F115" s="298"/>
      <c r="G115" s="298"/>
      <c r="H115" s="298"/>
      <c r="I115" s="298"/>
      <c r="J115" s="298"/>
      <c r="K115" s="297">
        <f t="shared" si="21"/>
        <v>0</v>
      </c>
    </row>
    <row r="116" spans="2:11" x14ac:dyDescent="0.2">
      <c r="B116" s="300" t="s">
        <v>172</v>
      </c>
      <c r="C116" s="294">
        <f t="shared" ref="C116:J116" si="23">SUM(C102:C115)</f>
        <v>0</v>
      </c>
      <c r="D116" s="294">
        <f t="shared" si="23"/>
        <v>0</v>
      </c>
      <c r="E116" s="294">
        <f t="shared" si="23"/>
        <v>0</v>
      </c>
      <c r="F116" s="294">
        <f t="shared" si="23"/>
        <v>0</v>
      </c>
      <c r="G116" s="294">
        <f t="shared" si="23"/>
        <v>0</v>
      </c>
      <c r="H116" s="294">
        <f>SUM(H102:H115)</f>
        <v>0</v>
      </c>
      <c r="I116" s="294">
        <f t="shared" si="23"/>
        <v>0</v>
      </c>
      <c r="J116" s="294">
        <f t="shared" si="23"/>
        <v>0</v>
      </c>
      <c r="K116" s="294">
        <f>SUM(K102:K115)</f>
        <v>0</v>
      </c>
    </row>
    <row r="117" spans="2:11" x14ac:dyDescent="0.2">
      <c r="B117" s="302" t="s">
        <v>173</v>
      </c>
      <c r="C117" s="294"/>
      <c r="D117" s="294"/>
      <c r="E117" s="294"/>
      <c r="F117" s="294"/>
      <c r="G117" s="294"/>
      <c r="H117" s="294"/>
      <c r="I117" s="294"/>
      <c r="J117" s="294"/>
      <c r="K117" s="294"/>
    </row>
    <row r="118" spans="2:11" x14ac:dyDescent="0.2">
      <c r="B118" s="258" t="s">
        <v>174</v>
      </c>
      <c r="C118" s="298"/>
      <c r="D118" s="298"/>
      <c r="E118" s="301"/>
      <c r="F118" s="298"/>
      <c r="G118" s="298"/>
      <c r="H118" s="298"/>
      <c r="I118" s="298"/>
      <c r="J118" s="298"/>
      <c r="K118" s="297">
        <f t="shared" ref="K118:K126" si="24">C118-SUM(D118:J118)</f>
        <v>0</v>
      </c>
    </row>
    <row r="119" spans="2:11" x14ac:dyDescent="0.2">
      <c r="B119" s="258" t="s">
        <v>175</v>
      </c>
      <c r="C119" s="298"/>
      <c r="D119" s="298"/>
      <c r="E119" s="301"/>
      <c r="F119" s="298"/>
      <c r="G119" s="298"/>
      <c r="H119" s="298"/>
      <c r="I119" s="298"/>
      <c r="J119" s="298"/>
      <c r="K119" s="297">
        <f t="shared" si="24"/>
        <v>0</v>
      </c>
    </row>
    <row r="120" spans="2:11" x14ac:dyDescent="0.2">
      <c r="B120" s="258" t="s">
        <v>176</v>
      </c>
      <c r="C120" s="298"/>
      <c r="D120" s="298"/>
      <c r="E120" s="301"/>
      <c r="F120" s="298"/>
      <c r="G120" s="298"/>
      <c r="H120" s="298"/>
      <c r="I120" s="298"/>
      <c r="J120" s="298"/>
      <c r="K120" s="297">
        <f t="shared" si="24"/>
        <v>0</v>
      </c>
    </row>
    <row r="121" spans="2:11" x14ac:dyDescent="0.2">
      <c r="B121" s="258" t="s">
        <v>727</v>
      </c>
      <c r="C121" s="298"/>
      <c r="D121" s="298"/>
      <c r="E121" s="301"/>
      <c r="F121" s="298"/>
      <c r="G121" s="298"/>
      <c r="H121" s="298"/>
      <c r="I121" s="298"/>
      <c r="J121" s="298"/>
      <c r="K121" s="297">
        <f t="shared" si="24"/>
        <v>0</v>
      </c>
    </row>
    <row r="122" spans="2:11" x14ac:dyDescent="0.2">
      <c r="B122" s="258" t="s">
        <v>728</v>
      </c>
      <c r="C122" s="298"/>
      <c r="D122" s="298"/>
      <c r="E122" s="301"/>
      <c r="F122" s="298"/>
      <c r="G122" s="298"/>
      <c r="H122" s="298"/>
      <c r="I122" s="298"/>
      <c r="J122" s="298"/>
      <c r="K122" s="297">
        <f t="shared" si="24"/>
        <v>0</v>
      </c>
    </row>
    <row r="123" spans="2:11" x14ac:dyDescent="0.2">
      <c r="B123" s="299"/>
      <c r="C123" s="298"/>
      <c r="D123" s="298"/>
      <c r="E123" s="301"/>
      <c r="F123" s="298"/>
      <c r="G123" s="298"/>
      <c r="H123" s="298"/>
      <c r="I123" s="298"/>
      <c r="J123" s="298"/>
      <c r="K123" s="297">
        <f t="shared" ref="K123:K125" si="25">C123-SUM(D123:J123)</f>
        <v>0</v>
      </c>
    </row>
    <row r="124" spans="2:11" x14ac:dyDescent="0.2">
      <c r="B124" s="299"/>
      <c r="C124" s="298"/>
      <c r="D124" s="298"/>
      <c r="E124" s="301"/>
      <c r="F124" s="298"/>
      <c r="G124" s="298"/>
      <c r="H124" s="298"/>
      <c r="I124" s="298"/>
      <c r="J124" s="298"/>
      <c r="K124" s="297">
        <f t="shared" si="25"/>
        <v>0</v>
      </c>
    </row>
    <row r="125" spans="2:11" x14ac:dyDescent="0.2">
      <c r="B125" s="299"/>
      <c r="C125" s="298"/>
      <c r="D125" s="298"/>
      <c r="E125" s="301"/>
      <c r="F125" s="298"/>
      <c r="G125" s="298"/>
      <c r="H125" s="298"/>
      <c r="I125" s="298"/>
      <c r="J125" s="298"/>
      <c r="K125" s="297">
        <f t="shared" si="25"/>
        <v>0</v>
      </c>
    </row>
    <row r="126" spans="2:11" x14ac:dyDescent="0.2">
      <c r="B126" s="299"/>
      <c r="C126" s="298"/>
      <c r="D126" s="298"/>
      <c r="E126" s="301"/>
      <c r="F126" s="298"/>
      <c r="G126" s="298"/>
      <c r="H126" s="298"/>
      <c r="I126" s="298"/>
      <c r="J126" s="298"/>
      <c r="K126" s="297">
        <f t="shared" si="24"/>
        <v>0</v>
      </c>
    </row>
    <row r="127" spans="2:11" x14ac:dyDescent="0.2">
      <c r="B127" s="300" t="s">
        <v>177</v>
      </c>
      <c r="C127" s="294">
        <f t="shared" ref="C127:J127" si="26">SUM(C118:C126)</f>
        <v>0</v>
      </c>
      <c r="D127" s="294">
        <f t="shared" si="26"/>
        <v>0</v>
      </c>
      <c r="E127" s="294">
        <f t="shared" si="26"/>
        <v>0</v>
      </c>
      <c r="F127" s="294">
        <f t="shared" si="26"/>
        <v>0</v>
      </c>
      <c r="G127" s="294">
        <f t="shared" si="26"/>
        <v>0</v>
      </c>
      <c r="H127" s="294">
        <f>SUM(H118:H126)</f>
        <v>0</v>
      </c>
      <c r="I127" s="294">
        <f t="shared" si="26"/>
        <v>0</v>
      </c>
      <c r="J127" s="294">
        <f t="shared" si="26"/>
        <v>0</v>
      </c>
      <c r="K127" s="294">
        <f>SUM(K118:K126)</f>
        <v>0</v>
      </c>
    </row>
    <row r="128" spans="2:11" x14ac:dyDescent="0.2">
      <c r="B128" s="302" t="s">
        <v>178</v>
      </c>
      <c r="C128" s="294"/>
      <c r="D128" s="294"/>
      <c r="E128" s="294"/>
      <c r="F128" s="294"/>
      <c r="G128" s="294"/>
      <c r="H128" s="294"/>
      <c r="I128" s="294"/>
      <c r="J128" s="294"/>
      <c r="K128" s="294"/>
    </row>
    <row r="129" spans="2:11" x14ac:dyDescent="0.2">
      <c r="B129" s="258" t="s">
        <v>179</v>
      </c>
      <c r="C129" s="298"/>
      <c r="D129" s="298"/>
      <c r="E129" s="301"/>
      <c r="F129" s="298"/>
      <c r="G129" s="298"/>
      <c r="H129" s="298"/>
      <c r="I129" s="298"/>
      <c r="J129" s="298"/>
      <c r="K129" s="297">
        <f>C129-SUM(D129:J129)</f>
        <v>0</v>
      </c>
    </row>
    <row r="130" spans="2:11" x14ac:dyDescent="0.2">
      <c r="B130" s="258" t="s">
        <v>180</v>
      </c>
      <c r="C130" s="298"/>
      <c r="D130" s="298"/>
      <c r="E130" s="301"/>
      <c r="F130" s="298"/>
      <c r="G130" s="298"/>
      <c r="H130" s="298"/>
      <c r="I130" s="298"/>
      <c r="J130" s="298"/>
      <c r="K130" s="297">
        <f>C130-SUM(D130:J130)</f>
        <v>0</v>
      </c>
    </row>
    <row r="131" spans="2:11" x14ac:dyDescent="0.2">
      <c r="B131" s="258" t="s">
        <v>547</v>
      </c>
      <c r="C131" s="298"/>
      <c r="D131" s="298"/>
      <c r="E131" s="301"/>
      <c r="F131" s="298"/>
      <c r="G131" s="298"/>
      <c r="H131" s="298"/>
      <c r="I131" s="298"/>
      <c r="J131" s="298"/>
      <c r="K131" s="297">
        <f>C131-SUM(D131:J131)</f>
        <v>0</v>
      </c>
    </row>
    <row r="132" spans="2:11" x14ac:dyDescent="0.2">
      <c r="B132" s="258" t="s">
        <v>329</v>
      </c>
      <c r="C132" s="298"/>
      <c r="D132" s="298"/>
      <c r="E132" s="301"/>
      <c r="F132" s="298"/>
      <c r="G132" s="298"/>
      <c r="H132" s="298"/>
      <c r="I132" s="298"/>
      <c r="J132" s="298"/>
      <c r="K132" s="297">
        <f>C132-SUM(D132:J132)</f>
        <v>0</v>
      </c>
    </row>
    <row r="133" spans="2:11" x14ac:dyDescent="0.2">
      <c r="B133" s="299"/>
      <c r="C133" s="298"/>
      <c r="D133" s="298"/>
      <c r="E133" s="301"/>
      <c r="F133" s="298"/>
      <c r="G133" s="298"/>
      <c r="H133" s="298"/>
      <c r="I133" s="298"/>
      <c r="J133" s="298"/>
      <c r="K133" s="297">
        <f t="shared" ref="K133:K136" si="27">C133-SUM(D133:J133)</f>
        <v>0</v>
      </c>
    </row>
    <row r="134" spans="2:11" x14ac:dyDescent="0.2">
      <c r="B134" s="299"/>
      <c r="C134" s="298"/>
      <c r="D134" s="298"/>
      <c r="E134" s="301"/>
      <c r="F134" s="298"/>
      <c r="G134" s="298"/>
      <c r="H134" s="298"/>
      <c r="I134" s="298"/>
      <c r="J134" s="298"/>
      <c r="K134" s="297">
        <f t="shared" si="27"/>
        <v>0</v>
      </c>
    </row>
    <row r="135" spans="2:11" x14ac:dyDescent="0.2">
      <c r="B135" s="299"/>
      <c r="C135" s="298"/>
      <c r="D135" s="298"/>
      <c r="E135" s="301"/>
      <c r="F135" s="298"/>
      <c r="G135" s="298"/>
      <c r="H135" s="298"/>
      <c r="I135" s="298"/>
      <c r="J135" s="298"/>
      <c r="K135" s="297">
        <f t="shared" si="27"/>
        <v>0</v>
      </c>
    </row>
    <row r="136" spans="2:11" x14ac:dyDescent="0.2">
      <c r="B136" s="299"/>
      <c r="C136" s="298"/>
      <c r="D136" s="298"/>
      <c r="E136" s="301"/>
      <c r="F136" s="298"/>
      <c r="G136" s="298"/>
      <c r="H136" s="298"/>
      <c r="I136" s="298"/>
      <c r="J136" s="298"/>
      <c r="K136" s="297">
        <f t="shared" si="27"/>
        <v>0</v>
      </c>
    </row>
    <row r="137" spans="2:11" x14ac:dyDescent="0.2">
      <c r="B137" s="300" t="s">
        <v>181</v>
      </c>
      <c r="C137" s="294">
        <f>SUM(C129:C136)</f>
        <v>0</v>
      </c>
      <c r="D137" s="294">
        <f t="shared" ref="D137:J137" si="28">SUM(D129:D136)</f>
        <v>0</v>
      </c>
      <c r="E137" s="294">
        <f t="shared" si="28"/>
        <v>0</v>
      </c>
      <c r="F137" s="294">
        <f t="shared" si="28"/>
        <v>0</v>
      </c>
      <c r="G137" s="294">
        <f t="shared" si="28"/>
        <v>0</v>
      </c>
      <c r="H137" s="294">
        <f t="shared" si="28"/>
        <v>0</v>
      </c>
      <c r="I137" s="294">
        <f t="shared" si="28"/>
        <v>0</v>
      </c>
      <c r="J137" s="294">
        <f t="shared" si="28"/>
        <v>0</v>
      </c>
      <c r="K137" s="294">
        <f>SUM(K129:K136)</f>
        <v>0</v>
      </c>
    </row>
    <row r="138" spans="2:11" x14ac:dyDescent="0.2">
      <c r="B138" s="304" t="s">
        <v>182</v>
      </c>
      <c r="C138" s="294"/>
      <c r="D138" s="294"/>
      <c r="E138" s="294"/>
      <c r="F138" s="294"/>
      <c r="G138" s="294"/>
      <c r="H138" s="294"/>
      <c r="I138" s="294"/>
      <c r="J138" s="294"/>
      <c r="K138" s="294"/>
    </row>
    <row r="139" spans="2:11" x14ac:dyDescent="0.2">
      <c r="B139" s="258" t="s">
        <v>183</v>
      </c>
      <c r="C139" s="298"/>
      <c r="D139" s="301"/>
      <c r="E139" s="301"/>
      <c r="F139" s="298"/>
      <c r="G139" s="298"/>
      <c r="H139" s="298"/>
      <c r="I139" s="298"/>
      <c r="J139" s="298"/>
      <c r="K139" s="297">
        <f t="shared" ref="K139:K147" si="29">C139-SUM(D139:J139)</f>
        <v>0</v>
      </c>
    </row>
    <row r="140" spans="2:11" x14ac:dyDescent="0.2">
      <c r="B140" s="258" t="s">
        <v>184</v>
      </c>
      <c r="C140" s="298"/>
      <c r="D140" s="301"/>
      <c r="E140" s="301"/>
      <c r="F140" s="298"/>
      <c r="G140" s="298"/>
      <c r="H140" s="298"/>
      <c r="I140" s="298"/>
      <c r="J140" s="298"/>
      <c r="K140" s="297">
        <f t="shared" si="29"/>
        <v>0</v>
      </c>
    </row>
    <row r="141" spans="2:11" x14ac:dyDescent="0.2">
      <c r="B141" s="258" t="s">
        <v>185</v>
      </c>
      <c r="C141" s="298"/>
      <c r="D141" s="301"/>
      <c r="E141" s="301"/>
      <c r="F141" s="298"/>
      <c r="G141" s="298"/>
      <c r="H141" s="298"/>
      <c r="I141" s="298"/>
      <c r="J141" s="298"/>
      <c r="K141" s="297">
        <f t="shared" si="29"/>
        <v>0</v>
      </c>
    </row>
    <row r="142" spans="2:11" x14ac:dyDescent="0.2">
      <c r="B142" s="258" t="s">
        <v>330</v>
      </c>
      <c r="C142" s="298"/>
      <c r="D142" s="301"/>
      <c r="E142" s="301"/>
      <c r="F142" s="298"/>
      <c r="G142" s="298"/>
      <c r="H142" s="298"/>
      <c r="I142" s="298"/>
      <c r="J142" s="298"/>
      <c r="K142" s="297">
        <f t="shared" si="29"/>
        <v>0</v>
      </c>
    </row>
    <row r="143" spans="2:11" x14ac:dyDescent="0.2">
      <c r="B143" s="258" t="s">
        <v>729</v>
      </c>
      <c r="C143" s="298"/>
      <c r="D143" s="301"/>
      <c r="E143" s="301"/>
      <c r="F143" s="298"/>
      <c r="G143" s="298"/>
      <c r="H143" s="298"/>
      <c r="I143" s="298"/>
      <c r="J143" s="298"/>
      <c r="K143" s="297">
        <f t="shared" si="29"/>
        <v>0</v>
      </c>
    </row>
    <row r="144" spans="2:11" x14ac:dyDescent="0.2">
      <c r="B144" s="299"/>
      <c r="C144" s="298"/>
      <c r="D144" s="301"/>
      <c r="E144" s="301"/>
      <c r="F144" s="298"/>
      <c r="G144" s="298"/>
      <c r="H144" s="298"/>
      <c r="I144" s="298"/>
      <c r="J144" s="298"/>
      <c r="K144" s="297">
        <f t="shared" ref="K144:K145" si="30">C144-SUM(D144:J144)</f>
        <v>0</v>
      </c>
    </row>
    <row r="145" spans="1:256" x14ac:dyDescent="0.2">
      <c r="B145" s="299"/>
      <c r="C145" s="298"/>
      <c r="D145" s="301"/>
      <c r="E145" s="301"/>
      <c r="F145" s="298"/>
      <c r="G145" s="298"/>
      <c r="H145" s="298"/>
      <c r="I145" s="298"/>
      <c r="J145" s="298"/>
      <c r="K145" s="297">
        <f t="shared" si="30"/>
        <v>0</v>
      </c>
    </row>
    <row r="146" spans="1:256" x14ac:dyDescent="0.2">
      <c r="B146" s="299"/>
      <c r="C146" s="298"/>
      <c r="D146" s="301"/>
      <c r="E146" s="301"/>
      <c r="F146" s="298"/>
      <c r="G146" s="298"/>
      <c r="H146" s="298"/>
      <c r="I146" s="298"/>
      <c r="J146" s="298"/>
      <c r="K146" s="297">
        <f t="shared" si="29"/>
        <v>0</v>
      </c>
    </row>
    <row r="147" spans="1:256" ht="13.5" thickBot="1" x14ac:dyDescent="0.25">
      <c r="B147" s="299"/>
      <c r="C147" s="298"/>
      <c r="D147" s="301"/>
      <c r="E147" s="301"/>
      <c r="F147" s="298"/>
      <c r="G147" s="298"/>
      <c r="H147" s="298"/>
      <c r="I147" s="298"/>
      <c r="J147" s="298"/>
      <c r="K147" s="297">
        <f t="shared" si="29"/>
        <v>0</v>
      </c>
    </row>
    <row r="148" spans="1:256" s="305" customFormat="1" ht="13.5" thickBot="1" x14ac:dyDescent="0.25">
      <c r="A148" s="85"/>
      <c r="B148" s="300" t="s">
        <v>186</v>
      </c>
      <c r="C148" s="294">
        <f t="shared" ref="C148:J148" si="31">SUM(C139:C147)</f>
        <v>0</v>
      </c>
      <c r="D148" s="294">
        <f t="shared" si="31"/>
        <v>0</v>
      </c>
      <c r="E148" s="294">
        <f t="shared" si="31"/>
        <v>0</v>
      </c>
      <c r="F148" s="294">
        <f t="shared" si="31"/>
        <v>0</v>
      </c>
      <c r="G148" s="294">
        <f t="shared" si="31"/>
        <v>0</v>
      </c>
      <c r="H148" s="294">
        <f>SUM(H139:H147)</f>
        <v>0</v>
      </c>
      <c r="I148" s="294">
        <f t="shared" si="31"/>
        <v>0</v>
      </c>
      <c r="J148" s="294">
        <f t="shared" si="31"/>
        <v>0</v>
      </c>
      <c r="K148" s="294">
        <f>SUM(K139:K147)</f>
        <v>0</v>
      </c>
      <c r="L148" s="85"/>
      <c r="M148" s="85"/>
      <c r="N148" s="85"/>
      <c r="O148" s="85" t="s">
        <v>228</v>
      </c>
      <c r="P148" s="85" t="s">
        <v>228</v>
      </c>
      <c r="Q148" s="85"/>
      <c r="R148" s="85"/>
      <c r="S148" s="85"/>
      <c r="T148" s="85"/>
      <c r="U148" s="85"/>
      <c r="V148" s="85"/>
      <c r="W148" s="85"/>
      <c r="X148" s="85"/>
      <c r="Y148" s="85"/>
      <c r="Z148" s="85"/>
      <c r="AA148" s="85"/>
      <c r="AB148" s="85"/>
      <c r="AC148" s="85"/>
      <c r="AD148" s="85"/>
      <c r="AE148" s="85"/>
      <c r="AF148" s="85"/>
      <c r="AG148" s="85"/>
      <c r="AH148" s="85"/>
      <c r="AI148" s="85"/>
      <c r="AJ148" s="85"/>
      <c r="AK148" s="85"/>
      <c r="AL148" s="85"/>
      <c r="AM148" s="85"/>
      <c r="AN148" s="85"/>
      <c r="AO148" s="85"/>
      <c r="AP148" s="85"/>
      <c r="AQ148" s="85"/>
      <c r="AR148" s="85"/>
      <c r="AS148" s="85"/>
      <c r="AT148" s="85"/>
      <c r="AU148" s="85"/>
      <c r="AV148" s="85"/>
      <c r="AW148" s="85"/>
      <c r="AX148" s="85"/>
      <c r="AY148" s="85"/>
      <c r="AZ148" s="85"/>
      <c r="BA148" s="85"/>
      <c r="BB148" s="85"/>
      <c r="BC148" s="85"/>
      <c r="BD148" s="85"/>
      <c r="BE148" s="85"/>
      <c r="BF148" s="85"/>
      <c r="BG148" s="85"/>
      <c r="BH148" s="85"/>
      <c r="BI148" s="85"/>
      <c r="BJ148" s="85"/>
      <c r="BK148" s="85"/>
      <c r="BL148" s="85"/>
      <c r="BM148" s="85"/>
      <c r="BN148" s="85"/>
      <c r="BO148" s="85"/>
      <c r="BP148" s="85"/>
      <c r="BQ148" s="85"/>
      <c r="BR148" s="85"/>
      <c r="BS148" s="85"/>
      <c r="BT148" s="85"/>
      <c r="BU148" s="85"/>
      <c r="BV148" s="85"/>
      <c r="BW148" s="85"/>
      <c r="BX148" s="85"/>
      <c r="BY148" s="85"/>
      <c r="BZ148" s="85"/>
      <c r="CA148" s="85"/>
      <c r="CB148" s="85"/>
      <c r="CC148" s="85"/>
      <c r="CD148" s="85"/>
      <c r="CE148" s="85"/>
      <c r="CF148" s="85"/>
      <c r="CG148" s="85"/>
      <c r="CH148" s="85"/>
      <c r="CI148" s="85"/>
      <c r="CJ148" s="85"/>
      <c r="CK148" s="85"/>
      <c r="CL148" s="85"/>
      <c r="CM148" s="85"/>
      <c r="CN148" s="85"/>
      <c r="CO148" s="85"/>
      <c r="CP148" s="85"/>
      <c r="CQ148" s="85"/>
      <c r="CR148" s="85"/>
      <c r="CS148" s="85"/>
      <c r="CT148" s="85"/>
      <c r="CU148" s="85"/>
      <c r="CV148" s="85"/>
      <c r="CW148" s="85"/>
      <c r="CX148" s="85"/>
      <c r="CY148" s="85"/>
      <c r="CZ148" s="85"/>
      <c r="DA148" s="85"/>
      <c r="DB148" s="85"/>
      <c r="DC148" s="85"/>
      <c r="DD148" s="85"/>
      <c r="DE148" s="85"/>
      <c r="DF148" s="85"/>
      <c r="DG148" s="85"/>
      <c r="DH148" s="85"/>
      <c r="DI148" s="85"/>
      <c r="DJ148" s="85"/>
      <c r="DK148" s="85"/>
      <c r="DL148" s="85"/>
      <c r="DM148" s="85"/>
      <c r="DN148" s="85"/>
      <c r="DO148" s="85"/>
      <c r="DP148" s="85"/>
      <c r="DQ148" s="85"/>
      <c r="DR148" s="85"/>
      <c r="DS148" s="85"/>
      <c r="DT148" s="85"/>
      <c r="DU148" s="85"/>
      <c r="DV148" s="85"/>
      <c r="DW148" s="85"/>
      <c r="DX148" s="85"/>
      <c r="DY148" s="85"/>
      <c r="DZ148" s="85"/>
      <c r="EA148" s="85"/>
      <c r="EB148" s="85"/>
      <c r="EC148" s="85"/>
      <c r="ED148" s="85"/>
      <c r="EE148" s="85"/>
      <c r="EF148" s="85"/>
      <c r="EG148" s="85"/>
      <c r="EH148" s="85"/>
      <c r="EI148" s="85"/>
      <c r="EJ148" s="85"/>
      <c r="EK148" s="85"/>
      <c r="EL148" s="85"/>
      <c r="EM148" s="85"/>
      <c r="EN148" s="85"/>
      <c r="EO148" s="85"/>
      <c r="EP148" s="85"/>
      <c r="EQ148" s="85"/>
      <c r="ER148" s="85"/>
      <c r="ES148" s="85"/>
      <c r="ET148" s="85"/>
      <c r="EU148" s="85"/>
      <c r="EV148" s="85"/>
      <c r="EW148" s="85"/>
      <c r="EX148" s="85"/>
      <c r="EY148" s="85"/>
      <c r="EZ148" s="85"/>
      <c r="FA148" s="85"/>
      <c r="FB148" s="85"/>
      <c r="FC148" s="85"/>
      <c r="FD148" s="85"/>
      <c r="FE148" s="85"/>
      <c r="FF148" s="85"/>
      <c r="FG148" s="85"/>
      <c r="FH148" s="85"/>
      <c r="FI148" s="85"/>
      <c r="FJ148" s="85"/>
      <c r="FK148" s="85"/>
      <c r="FL148" s="85"/>
      <c r="FM148" s="85"/>
      <c r="FN148" s="85"/>
      <c r="FO148" s="85"/>
      <c r="FP148" s="85"/>
      <c r="FQ148" s="85"/>
      <c r="FR148" s="85"/>
      <c r="FS148" s="85"/>
      <c r="FT148" s="85"/>
      <c r="FU148" s="85"/>
      <c r="FV148" s="85"/>
      <c r="FW148" s="85"/>
      <c r="FX148" s="85"/>
      <c r="FY148" s="85"/>
      <c r="FZ148" s="85"/>
      <c r="GA148" s="85"/>
      <c r="GB148" s="85"/>
      <c r="GC148" s="85"/>
      <c r="GD148" s="85"/>
      <c r="GE148" s="85"/>
      <c r="GF148" s="85"/>
      <c r="GG148" s="85"/>
      <c r="GH148" s="85"/>
      <c r="GI148" s="85"/>
      <c r="GJ148" s="85"/>
      <c r="GK148" s="85"/>
      <c r="GL148" s="85"/>
      <c r="GM148" s="85"/>
      <c r="GN148" s="85"/>
      <c r="GO148" s="85"/>
      <c r="GP148" s="85"/>
      <c r="GQ148" s="85"/>
      <c r="GR148" s="85"/>
      <c r="GS148" s="85"/>
      <c r="GT148" s="85"/>
      <c r="GU148" s="85"/>
      <c r="GV148" s="85"/>
      <c r="GW148" s="85"/>
      <c r="GX148" s="85"/>
      <c r="GY148" s="85"/>
      <c r="GZ148" s="85"/>
      <c r="HA148" s="85"/>
      <c r="HB148" s="85"/>
      <c r="HC148" s="85"/>
      <c r="HD148" s="85"/>
      <c r="HE148" s="85"/>
      <c r="HF148" s="85"/>
      <c r="HG148" s="85"/>
      <c r="HH148" s="85"/>
      <c r="HI148" s="85"/>
      <c r="HJ148" s="85"/>
      <c r="HK148" s="85"/>
      <c r="HL148" s="85"/>
      <c r="HM148" s="85"/>
      <c r="HN148" s="85"/>
      <c r="HO148" s="85"/>
      <c r="HP148" s="85"/>
      <c r="HQ148" s="85"/>
      <c r="HR148" s="85"/>
      <c r="HS148" s="85"/>
      <c r="HT148" s="85"/>
      <c r="HU148" s="85"/>
      <c r="HV148" s="85"/>
      <c r="HW148" s="85"/>
      <c r="HX148" s="85"/>
      <c r="HY148" s="85"/>
      <c r="HZ148" s="85"/>
      <c r="IA148" s="85"/>
      <c r="IB148" s="85"/>
      <c r="IC148" s="85"/>
      <c r="ID148" s="85"/>
      <c r="IE148" s="85"/>
      <c r="IF148" s="85"/>
      <c r="IG148" s="85"/>
      <c r="IH148" s="85"/>
      <c r="II148" s="85"/>
      <c r="IJ148" s="85"/>
      <c r="IK148" s="85"/>
      <c r="IL148" s="85"/>
      <c r="IM148" s="85"/>
      <c r="IN148" s="85"/>
      <c r="IO148" s="85"/>
      <c r="IP148" s="85"/>
      <c r="IQ148" s="85"/>
      <c r="IR148" s="85"/>
      <c r="IS148" s="85"/>
      <c r="IT148" s="85"/>
      <c r="IU148" s="85"/>
      <c r="IV148" s="85"/>
    </row>
    <row r="149" spans="1:256" ht="14.25" thickTop="1" thickBot="1" x14ac:dyDescent="0.25">
      <c r="B149" s="306" t="s">
        <v>952</v>
      </c>
      <c r="C149" s="307">
        <f t="shared" ref="C149:K149" si="32">(C17+C25+C35+C53+C69+C86+C100+C116+C127+C137+C148)</f>
        <v>0</v>
      </c>
      <c r="D149" s="307">
        <f t="shared" si="32"/>
        <v>0</v>
      </c>
      <c r="E149" s="307">
        <f t="shared" si="32"/>
        <v>0</v>
      </c>
      <c r="F149" s="307">
        <f t="shared" si="32"/>
        <v>0</v>
      </c>
      <c r="G149" s="307">
        <f t="shared" si="32"/>
        <v>0</v>
      </c>
      <c r="H149" s="307">
        <f t="shared" si="32"/>
        <v>0</v>
      </c>
      <c r="I149" s="307">
        <f t="shared" si="32"/>
        <v>0</v>
      </c>
      <c r="J149" s="307">
        <f t="shared" si="32"/>
        <v>0</v>
      </c>
      <c r="K149" s="307">
        <f t="shared" si="32"/>
        <v>0</v>
      </c>
    </row>
    <row r="150" spans="1:256" ht="27" thickTop="1" thickBot="1" x14ac:dyDescent="0.25">
      <c r="B150" s="306" t="s">
        <v>969</v>
      </c>
      <c r="C150" s="307">
        <f>'Source of Funds'!E27</f>
        <v>0</v>
      </c>
      <c r="D150" s="308"/>
      <c r="E150" s="308"/>
      <c r="F150" s="308"/>
      <c r="G150" s="308"/>
      <c r="H150" s="308"/>
      <c r="I150" s="308"/>
      <c r="J150" s="308"/>
      <c r="K150" s="308"/>
    </row>
    <row r="151" spans="1:256" ht="14.25" thickTop="1" thickBot="1" x14ac:dyDescent="0.25">
      <c r="B151" s="306" t="s">
        <v>484</v>
      </c>
      <c r="C151" s="307">
        <f>C150-C149</f>
        <v>0</v>
      </c>
      <c r="D151" s="309" t="s">
        <v>485</v>
      </c>
      <c r="E151" s="308"/>
      <c r="F151" s="308"/>
      <c r="G151" s="308"/>
      <c r="H151" s="308"/>
      <c r="I151" s="308"/>
      <c r="J151" s="308"/>
      <c r="K151" s="308"/>
    </row>
    <row r="152" spans="1:256" ht="13.5" thickTop="1" x14ac:dyDescent="0.2">
      <c r="B152" s="310"/>
      <c r="C152" s="308"/>
      <c r="D152" s="309"/>
      <c r="E152" s="308"/>
      <c r="F152" s="308"/>
      <c r="G152" s="308"/>
      <c r="H152" s="308"/>
      <c r="I152" s="308"/>
      <c r="J152" s="308"/>
      <c r="K152" s="308"/>
    </row>
    <row r="153" spans="1:256" ht="13.5" thickBot="1" x14ac:dyDescent="0.25">
      <c r="B153" s="120" t="s">
        <v>1124</v>
      </c>
      <c r="C153" s="308"/>
      <c r="D153" s="309"/>
      <c r="E153" s="308"/>
      <c r="F153" s="308"/>
      <c r="G153" s="308"/>
      <c r="H153" s="308"/>
      <c r="I153" s="308"/>
      <c r="J153" s="308"/>
      <c r="K153" s="308"/>
    </row>
    <row r="154" spans="1:256" ht="14.25" thickTop="1" thickBot="1" x14ac:dyDescent="0.25">
      <c r="B154" s="306" t="s">
        <v>764</v>
      </c>
      <c r="C154" s="307">
        <f>PSS!E42</f>
        <v>0</v>
      </c>
      <c r="D154" s="308"/>
      <c r="E154" s="308"/>
      <c r="F154" s="308"/>
      <c r="G154" s="308"/>
      <c r="H154" s="308"/>
      <c r="I154" s="308"/>
      <c r="J154" s="308"/>
      <c r="K154" s="308"/>
    </row>
    <row r="155" spans="1:256" ht="14.25" thickTop="1" thickBot="1" x14ac:dyDescent="0.25">
      <c r="B155" s="306" t="s">
        <v>765</v>
      </c>
      <c r="C155" s="307">
        <f>C149-C154</f>
        <v>0</v>
      </c>
      <c r="D155" s="308"/>
      <c r="E155" s="308"/>
      <c r="F155" s="308"/>
      <c r="G155" s="308"/>
      <c r="H155" s="308"/>
      <c r="I155" s="308"/>
      <c r="J155" s="308"/>
      <c r="K155" s="308"/>
    </row>
    <row r="156" spans="1:256" ht="14.25" thickTop="1" thickBot="1" x14ac:dyDescent="0.25">
      <c r="B156" s="306" t="s">
        <v>553</v>
      </c>
      <c r="C156" s="307">
        <f>C154+C155</f>
        <v>0</v>
      </c>
      <c r="D156" s="308"/>
      <c r="E156" s="308"/>
      <c r="F156" s="308"/>
      <c r="G156" s="308"/>
      <c r="H156" s="308"/>
      <c r="I156" s="308"/>
      <c r="J156" s="308"/>
      <c r="K156" s="308"/>
    </row>
    <row r="157" spans="1:256" ht="13.5" thickTop="1" x14ac:dyDescent="0.2">
      <c r="B157" s="311"/>
      <c r="C157" s="308"/>
      <c r="D157" s="308"/>
      <c r="E157" s="308"/>
      <c r="F157" s="308"/>
      <c r="G157" s="308"/>
      <c r="H157" s="308"/>
      <c r="I157" s="308"/>
      <c r="J157" s="308"/>
      <c r="K157" s="308"/>
    </row>
    <row r="158" spans="1:256" s="187" customFormat="1" x14ac:dyDescent="0.2"/>
    <row r="159" spans="1:256" s="187" customFormat="1" x14ac:dyDescent="0.2"/>
    <row r="160" spans="1:256" s="187" customFormat="1" x14ac:dyDescent="0.2"/>
    <row r="161" s="187" customFormat="1" x14ac:dyDescent="0.2"/>
    <row r="162" s="187" customFormat="1" x14ac:dyDescent="0.2"/>
    <row r="163" s="187" customFormat="1" x14ac:dyDescent="0.2"/>
    <row r="164" s="187" customFormat="1" x14ac:dyDescent="0.2"/>
    <row r="165" s="187" customFormat="1" x14ac:dyDescent="0.2"/>
    <row r="166" s="187" customFormat="1" x14ac:dyDescent="0.2"/>
    <row r="167" s="187" customFormat="1" x14ac:dyDescent="0.2"/>
    <row r="168" s="187" customFormat="1" x14ac:dyDescent="0.2"/>
    <row r="169" s="187" customFormat="1" x14ac:dyDescent="0.2"/>
    <row r="170" s="187" customFormat="1" x14ac:dyDescent="0.2"/>
    <row r="171" s="187" customFormat="1" x14ac:dyDescent="0.2"/>
    <row r="172" s="187" customFormat="1" x14ac:dyDescent="0.2"/>
    <row r="173" s="187" customFormat="1" x14ac:dyDescent="0.2"/>
    <row r="174" s="187" customFormat="1" x14ac:dyDescent="0.2"/>
    <row r="175" s="187" customFormat="1" x14ac:dyDescent="0.2"/>
    <row r="176" s="187" customFormat="1" x14ac:dyDescent="0.2"/>
    <row r="177" s="187" customFormat="1" x14ac:dyDescent="0.2"/>
    <row r="178" s="187" customFormat="1" x14ac:dyDescent="0.2"/>
    <row r="179" s="187" customFormat="1" x14ac:dyDescent="0.2"/>
    <row r="180" s="187" customFormat="1" x14ac:dyDescent="0.2"/>
    <row r="181" s="187" customFormat="1" x14ac:dyDescent="0.2"/>
    <row r="182" s="187" customFormat="1" x14ac:dyDescent="0.2"/>
    <row r="183" s="187" customFormat="1" x14ac:dyDescent="0.2"/>
    <row r="184" s="187" customFormat="1" x14ac:dyDescent="0.2"/>
    <row r="185" s="187" customFormat="1" x14ac:dyDescent="0.2"/>
    <row r="186" s="187" customFormat="1" x14ac:dyDescent="0.2"/>
    <row r="187" s="187" customFormat="1" x14ac:dyDescent="0.2"/>
    <row r="188" s="187" customFormat="1" x14ac:dyDescent="0.2"/>
    <row r="189" s="187" customFormat="1" x14ac:dyDescent="0.2"/>
    <row r="190" s="187" customFormat="1" x14ac:dyDescent="0.2"/>
    <row r="191" s="187" customFormat="1" x14ac:dyDescent="0.2"/>
    <row r="192" s="187" customFormat="1" x14ac:dyDescent="0.2"/>
    <row r="193" s="187" customFormat="1" x14ac:dyDescent="0.2"/>
    <row r="194" s="187" customFormat="1" x14ac:dyDescent="0.2"/>
    <row r="195" s="187" customFormat="1" x14ac:dyDescent="0.2"/>
    <row r="196" s="187" customFormat="1" x14ac:dyDescent="0.2"/>
    <row r="197" s="187" customFormat="1" x14ac:dyDescent="0.2"/>
    <row r="198" s="187" customFormat="1" x14ac:dyDescent="0.2"/>
    <row r="199" s="187" customFormat="1" x14ac:dyDescent="0.2"/>
    <row r="200" s="187" customFormat="1" x14ac:dyDescent="0.2"/>
    <row r="201" s="187" customFormat="1" x14ac:dyDescent="0.2"/>
    <row r="202" s="187" customFormat="1" x14ac:dyDescent="0.2"/>
    <row r="203" s="187" customFormat="1" x14ac:dyDescent="0.2"/>
    <row r="204" s="187" customFormat="1" x14ac:dyDescent="0.2"/>
    <row r="205" s="187" customFormat="1" x14ac:dyDescent="0.2"/>
    <row r="206" s="187" customFormat="1" x14ac:dyDescent="0.2"/>
    <row r="207" s="187" customFormat="1" x14ac:dyDescent="0.2"/>
    <row r="208" s="187" customFormat="1" x14ac:dyDescent="0.2"/>
    <row r="209" s="187" customFormat="1" x14ac:dyDescent="0.2"/>
    <row r="210" s="187" customFormat="1" x14ac:dyDescent="0.2"/>
    <row r="211" s="187" customFormat="1" x14ac:dyDescent="0.2"/>
    <row r="212" s="187" customFormat="1" x14ac:dyDescent="0.2"/>
    <row r="213" s="187" customFormat="1" x14ac:dyDescent="0.2"/>
    <row r="214" s="187" customFormat="1" x14ac:dyDescent="0.2"/>
    <row r="215" s="187" customFormat="1" x14ac:dyDescent="0.2"/>
    <row r="216" s="187" customFormat="1" x14ac:dyDescent="0.2"/>
    <row r="217" s="187" customFormat="1" x14ac:dyDescent="0.2"/>
    <row r="218" s="187" customFormat="1" x14ac:dyDescent="0.2"/>
    <row r="219" s="187" customFormat="1" x14ac:dyDescent="0.2"/>
    <row r="220" s="187" customFormat="1" x14ac:dyDescent="0.2"/>
    <row r="221" s="187" customFormat="1" x14ac:dyDescent="0.2"/>
    <row r="222" s="187" customFormat="1" x14ac:dyDescent="0.2"/>
    <row r="223" s="187" customFormat="1" x14ac:dyDescent="0.2"/>
    <row r="224" s="187" customFormat="1" x14ac:dyDescent="0.2"/>
    <row r="225" s="187" customFormat="1" x14ac:dyDescent="0.2"/>
    <row r="226" s="187" customFormat="1" x14ac:dyDescent="0.2"/>
    <row r="227" s="187" customFormat="1" x14ac:dyDescent="0.2"/>
    <row r="228" s="187" customFormat="1" x14ac:dyDescent="0.2"/>
    <row r="229" s="187" customFormat="1" x14ac:dyDescent="0.2"/>
    <row r="230" s="187" customFormat="1" x14ac:dyDescent="0.2"/>
    <row r="231" s="187" customFormat="1" x14ac:dyDescent="0.2"/>
    <row r="232" s="187" customFormat="1" x14ac:dyDescent="0.2"/>
    <row r="233" s="187" customFormat="1" x14ac:dyDescent="0.2"/>
    <row r="234" s="187" customFormat="1" x14ac:dyDescent="0.2"/>
    <row r="235" s="187" customFormat="1" x14ac:dyDescent="0.2"/>
    <row r="236" s="187" customFormat="1" x14ac:dyDescent="0.2"/>
    <row r="237" s="187" customFormat="1" x14ac:dyDescent="0.2"/>
    <row r="238" s="187" customFormat="1" x14ac:dyDescent="0.2"/>
    <row r="239" s="187" customFormat="1" x14ac:dyDescent="0.2"/>
    <row r="240" s="187" customFormat="1" x14ac:dyDescent="0.2"/>
    <row r="241" s="187" customFormat="1" x14ac:dyDescent="0.2"/>
    <row r="242" s="187" customFormat="1" x14ac:dyDescent="0.2"/>
    <row r="243" s="187" customFormat="1" x14ac:dyDescent="0.2"/>
    <row r="244" s="187" customFormat="1" x14ac:dyDescent="0.2"/>
    <row r="245" s="187" customFormat="1" x14ac:dyDescent="0.2"/>
    <row r="246" s="187" customFormat="1" x14ac:dyDescent="0.2"/>
    <row r="247" s="187" customFormat="1" x14ac:dyDescent="0.2"/>
    <row r="248" s="187" customFormat="1" x14ac:dyDescent="0.2"/>
    <row r="249" s="187" customFormat="1" x14ac:dyDescent="0.2"/>
    <row r="250" s="187" customFormat="1" x14ac:dyDescent="0.2"/>
    <row r="251" s="187" customFormat="1" x14ac:dyDescent="0.2"/>
    <row r="252" s="187" customFormat="1" x14ac:dyDescent="0.2"/>
    <row r="253" s="187" customFormat="1" x14ac:dyDescent="0.2"/>
    <row r="254" s="187" customFormat="1" x14ac:dyDescent="0.2"/>
    <row r="255" s="187" customFormat="1" x14ac:dyDescent="0.2"/>
    <row r="256" s="187" customFormat="1" x14ac:dyDescent="0.2"/>
    <row r="257" s="187" customFormat="1" x14ac:dyDescent="0.2"/>
    <row r="258" s="187" customFormat="1" x14ac:dyDescent="0.2"/>
    <row r="259" s="187" customFormat="1" x14ac:dyDescent="0.2"/>
    <row r="260" s="187" customFormat="1" x14ac:dyDescent="0.2"/>
    <row r="261" s="187" customFormat="1" x14ac:dyDescent="0.2"/>
    <row r="262" s="187" customFormat="1" x14ac:dyDescent="0.2"/>
    <row r="263" s="187" customFormat="1" x14ac:dyDescent="0.2"/>
    <row r="264" s="187" customFormat="1" x14ac:dyDescent="0.2"/>
    <row r="265" s="187" customFormat="1" x14ac:dyDescent="0.2"/>
    <row r="266" s="187" customFormat="1" x14ac:dyDescent="0.2"/>
    <row r="267" s="187" customFormat="1" x14ac:dyDescent="0.2"/>
    <row r="268" s="187" customFormat="1" x14ac:dyDescent="0.2"/>
    <row r="269" s="187" customFormat="1" x14ac:dyDescent="0.2"/>
    <row r="270" s="187" customFormat="1" x14ac:dyDescent="0.2"/>
    <row r="271" s="187" customFormat="1" x14ac:dyDescent="0.2"/>
    <row r="272" s="187" customFormat="1" x14ac:dyDescent="0.2"/>
    <row r="273" s="187" customFormat="1" x14ac:dyDescent="0.2"/>
    <row r="274" s="187" customFormat="1" x14ac:dyDescent="0.2"/>
    <row r="275" s="187" customFormat="1" x14ac:dyDescent="0.2"/>
    <row r="276" s="187" customFormat="1" x14ac:dyDescent="0.2"/>
    <row r="277" s="187" customFormat="1" x14ac:dyDescent="0.2"/>
    <row r="278" s="187" customFormat="1" x14ac:dyDescent="0.2"/>
    <row r="279" s="187" customFormat="1" x14ac:dyDescent="0.2"/>
    <row r="280" s="187" customFormat="1" x14ac:dyDescent="0.2"/>
    <row r="281" s="187" customFormat="1" x14ac:dyDescent="0.2"/>
    <row r="282" s="187" customFormat="1" x14ac:dyDescent="0.2"/>
    <row r="283" s="187" customFormat="1" x14ac:dyDescent="0.2"/>
    <row r="284" s="187" customFormat="1" x14ac:dyDescent="0.2"/>
    <row r="285" s="187" customFormat="1" x14ac:dyDescent="0.2"/>
    <row r="286" s="187" customFormat="1" x14ac:dyDescent="0.2"/>
    <row r="287" s="187" customFormat="1" x14ac:dyDescent="0.2"/>
    <row r="288" s="187" customFormat="1" x14ac:dyDescent="0.2"/>
    <row r="289" s="187" customFormat="1" x14ac:dyDescent="0.2"/>
    <row r="290" s="187" customFormat="1" x14ac:dyDescent="0.2"/>
    <row r="291" s="187" customFormat="1" x14ac:dyDescent="0.2"/>
    <row r="292" s="187" customFormat="1" x14ac:dyDescent="0.2"/>
    <row r="293" s="187" customFormat="1" x14ac:dyDescent="0.2"/>
    <row r="294" s="187" customFormat="1" x14ac:dyDescent="0.2"/>
    <row r="295" s="187" customFormat="1" x14ac:dyDescent="0.2"/>
    <row r="296" s="187" customFormat="1" x14ac:dyDescent="0.2"/>
    <row r="297" s="187" customFormat="1" x14ac:dyDescent="0.2"/>
    <row r="298" s="187" customFormat="1" x14ac:dyDescent="0.2"/>
    <row r="299" s="187" customFormat="1" x14ac:dyDescent="0.2"/>
    <row r="300" s="187" customFormat="1" x14ac:dyDescent="0.2"/>
    <row r="301" s="187" customFormat="1" x14ac:dyDescent="0.2"/>
    <row r="302" s="187" customFormat="1" x14ac:dyDescent="0.2"/>
    <row r="303" s="187" customFormat="1" x14ac:dyDescent="0.2"/>
    <row r="304" s="187" customFormat="1" x14ac:dyDescent="0.2"/>
    <row r="305" s="187" customFormat="1" x14ac:dyDescent="0.2"/>
    <row r="306" s="187" customFormat="1" x14ac:dyDescent="0.2"/>
    <row r="307" s="187" customFormat="1" x14ac:dyDescent="0.2"/>
    <row r="308" s="187" customFormat="1" x14ac:dyDescent="0.2"/>
    <row r="309" s="187" customFormat="1" x14ac:dyDescent="0.2"/>
    <row r="310" s="187" customFormat="1" x14ac:dyDescent="0.2"/>
    <row r="311" s="187" customFormat="1" x14ac:dyDescent="0.2"/>
    <row r="312" s="187" customFormat="1" x14ac:dyDescent="0.2"/>
    <row r="313" s="187" customFormat="1" x14ac:dyDescent="0.2"/>
    <row r="314" s="187" customFormat="1" x14ac:dyDescent="0.2"/>
    <row r="315" s="187" customFormat="1" x14ac:dyDescent="0.2"/>
    <row r="316" s="187" customFormat="1" x14ac:dyDescent="0.2"/>
    <row r="317" s="187" customFormat="1" x14ac:dyDescent="0.2"/>
    <row r="318" s="187" customFormat="1" x14ac:dyDescent="0.2"/>
    <row r="319" s="187" customFormat="1" x14ac:dyDescent="0.2"/>
    <row r="320" s="187" customFormat="1" x14ac:dyDescent="0.2"/>
    <row r="321" s="187" customFormat="1" x14ac:dyDescent="0.2"/>
    <row r="322" s="187" customFormat="1" x14ac:dyDescent="0.2"/>
    <row r="323" s="187" customFormat="1" x14ac:dyDescent="0.2"/>
    <row r="324" s="187" customFormat="1" x14ac:dyDescent="0.2"/>
    <row r="325" s="187" customFormat="1" x14ac:dyDescent="0.2"/>
    <row r="326" s="187" customFormat="1" x14ac:dyDescent="0.2"/>
    <row r="327" s="187" customFormat="1" x14ac:dyDescent="0.2"/>
    <row r="328" s="187" customFormat="1" x14ac:dyDescent="0.2"/>
    <row r="329" s="187" customFormat="1" x14ac:dyDescent="0.2"/>
    <row r="330" s="187" customFormat="1" x14ac:dyDescent="0.2"/>
    <row r="331" s="187" customFormat="1" x14ac:dyDescent="0.2"/>
    <row r="332" s="187" customFormat="1" x14ac:dyDescent="0.2"/>
    <row r="333" s="187" customFormat="1" x14ac:dyDescent="0.2"/>
    <row r="334" s="187" customFormat="1" x14ac:dyDescent="0.2"/>
    <row r="335" s="187" customFormat="1" x14ac:dyDescent="0.2"/>
    <row r="336" s="187" customFormat="1" x14ac:dyDescent="0.2"/>
    <row r="337" s="187" customFormat="1" x14ac:dyDescent="0.2"/>
    <row r="338" s="187" customFormat="1" x14ac:dyDescent="0.2"/>
    <row r="339" s="187" customFormat="1" x14ac:dyDescent="0.2"/>
    <row r="340" s="187" customFormat="1" x14ac:dyDescent="0.2"/>
    <row r="341" s="187" customFormat="1" x14ac:dyDescent="0.2"/>
    <row r="342" s="187" customFormat="1" x14ac:dyDescent="0.2"/>
    <row r="343" s="187" customFormat="1" x14ac:dyDescent="0.2"/>
    <row r="344" s="187" customFormat="1" x14ac:dyDescent="0.2"/>
    <row r="345" s="187" customFormat="1" x14ac:dyDescent="0.2"/>
    <row r="346" s="187" customFormat="1" x14ac:dyDescent="0.2"/>
    <row r="347" s="187" customFormat="1" x14ac:dyDescent="0.2"/>
    <row r="348" s="187" customFormat="1" x14ac:dyDescent="0.2"/>
    <row r="349" s="187" customFormat="1" x14ac:dyDescent="0.2"/>
    <row r="350" s="187" customFormat="1" x14ac:dyDescent="0.2"/>
    <row r="351" s="187" customFormat="1" x14ac:dyDescent="0.2"/>
    <row r="352" s="187" customFormat="1" x14ac:dyDescent="0.2"/>
    <row r="353" s="187" customFormat="1" x14ac:dyDescent="0.2"/>
    <row r="354" s="187" customFormat="1" x14ac:dyDescent="0.2"/>
    <row r="355" s="187" customFormat="1" x14ac:dyDescent="0.2"/>
    <row r="356" s="187" customFormat="1" x14ac:dyDescent="0.2"/>
    <row r="357" s="187" customFormat="1" x14ac:dyDescent="0.2"/>
    <row r="358" s="187" customFormat="1" x14ac:dyDescent="0.2"/>
    <row r="359" s="187" customFormat="1" x14ac:dyDescent="0.2"/>
    <row r="360" s="187" customFormat="1" x14ac:dyDescent="0.2"/>
    <row r="361" s="187" customFormat="1" x14ac:dyDescent="0.2"/>
    <row r="362" s="187" customFormat="1" x14ac:dyDescent="0.2"/>
    <row r="363" s="187" customFormat="1" x14ac:dyDescent="0.2"/>
    <row r="364" s="187" customFormat="1" x14ac:dyDescent="0.2"/>
    <row r="365" s="187" customFormat="1" x14ac:dyDescent="0.2"/>
    <row r="366" s="187" customFormat="1" x14ac:dyDescent="0.2"/>
    <row r="367" s="187" customFormat="1" x14ac:dyDescent="0.2"/>
    <row r="368" s="187" customFormat="1" x14ac:dyDescent="0.2"/>
    <row r="369" s="187" customFormat="1" x14ac:dyDescent="0.2"/>
    <row r="370" s="187" customFormat="1" x14ac:dyDescent="0.2"/>
    <row r="371" s="187" customFormat="1" x14ac:dyDescent="0.2"/>
    <row r="372" s="187" customFormat="1" x14ac:dyDescent="0.2"/>
    <row r="373" s="187" customFormat="1" x14ac:dyDescent="0.2"/>
    <row r="374" s="187" customFormat="1" x14ac:dyDescent="0.2"/>
    <row r="375" s="187" customFormat="1" x14ac:dyDescent="0.2"/>
    <row r="376" s="187" customFormat="1" x14ac:dyDescent="0.2"/>
    <row r="377" s="187" customFormat="1" x14ac:dyDescent="0.2"/>
    <row r="378" s="187" customFormat="1" x14ac:dyDescent="0.2"/>
    <row r="379" s="187" customFormat="1" x14ac:dyDescent="0.2"/>
    <row r="380" s="187" customFormat="1" x14ac:dyDescent="0.2"/>
    <row r="381" s="187" customFormat="1" x14ac:dyDescent="0.2"/>
    <row r="382" s="187" customFormat="1" x14ac:dyDescent="0.2"/>
    <row r="383" s="187" customFormat="1" x14ac:dyDescent="0.2"/>
    <row r="384" s="187" customFormat="1" x14ac:dyDescent="0.2"/>
    <row r="385" s="187" customFormat="1" x14ac:dyDescent="0.2"/>
    <row r="386" s="187" customFormat="1" x14ac:dyDescent="0.2"/>
    <row r="387" s="187" customFormat="1" x14ac:dyDescent="0.2"/>
    <row r="388" s="187" customFormat="1" x14ac:dyDescent="0.2"/>
    <row r="389" s="187" customFormat="1" x14ac:dyDescent="0.2"/>
    <row r="390" s="187" customFormat="1" x14ac:dyDescent="0.2"/>
    <row r="391" s="187" customFormat="1" x14ac:dyDescent="0.2"/>
    <row r="392" s="187" customFormat="1" x14ac:dyDescent="0.2"/>
    <row r="393" s="187" customFormat="1" x14ac:dyDescent="0.2"/>
    <row r="394" s="187" customFormat="1" x14ac:dyDescent="0.2"/>
    <row r="395" s="187" customFormat="1" x14ac:dyDescent="0.2"/>
    <row r="396" s="187" customFormat="1" x14ac:dyDescent="0.2"/>
    <row r="397" s="187" customFormat="1" x14ac:dyDescent="0.2"/>
    <row r="398" s="187" customFormat="1" x14ac:dyDescent="0.2"/>
    <row r="399" s="187" customFormat="1" x14ac:dyDescent="0.2"/>
    <row r="400" s="187" customFormat="1" x14ac:dyDescent="0.2"/>
    <row r="401" s="187" customFormat="1" x14ac:dyDescent="0.2"/>
    <row r="402" s="187" customFormat="1" x14ac:dyDescent="0.2"/>
    <row r="403" s="187" customFormat="1" x14ac:dyDescent="0.2"/>
    <row r="404" s="187" customFormat="1" x14ac:dyDescent="0.2"/>
    <row r="405" s="187" customFormat="1" x14ac:dyDescent="0.2"/>
    <row r="406" s="187" customFormat="1" x14ac:dyDescent="0.2"/>
    <row r="407" s="187" customFormat="1" x14ac:dyDescent="0.2"/>
    <row r="408" s="187" customFormat="1" x14ac:dyDescent="0.2"/>
    <row r="409" s="187" customFormat="1" x14ac:dyDescent="0.2"/>
  </sheetData>
  <sheetProtection algorithmName="SHA-512" hashValue="zaaDr1r9FCRryTnXbrn/kY6BlUD6ZzLfsH18pgruOO0XS3zSX+oVWGz47EGMgHiw+bkfgeaoeqnzCu+vLDjRbA==" saltValue="dI7ZFoliAasVYdTDWlUnPA==" spinCount="100000" sheet="1" objects="1" scenarios="1"/>
  <mergeCells count="3">
    <mergeCell ref="D5:J5"/>
    <mergeCell ref="B3:K3"/>
    <mergeCell ref="D9:J9"/>
  </mergeCells>
  <phoneticPr fontId="6" type="noConversion"/>
  <printOptions horizontalCentered="1" verticalCentered="1"/>
  <pageMargins left="0.5" right="0.5" top="0.5" bottom="0.5" header="0.5" footer="0.5"/>
  <pageSetup scale="79" fitToHeight="9" orientation="landscape" r:id="rId1"/>
  <headerFooter alignWithMargins="0"/>
  <rowBreaks count="4" manualBreakCount="4">
    <brk id="35" min="1" max="9" man="1"/>
    <brk id="69" min="1" max="9" man="1"/>
    <brk id="100" min="1" max="9" man="1"/>
    <brk id="137" min="1"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sheetPr>
  <dimension ref="A1:K250"/>
  <sheetViews>
    <sheetView showGridLines="0" showZeros="0" view="pageBreakPreview" zoomScale="90" zoomScaleNormal="100" zoomScaleSheetLayoutView="90" workbookViewId="0">
      <selection sqref="A1:XFD1048576"/>
    </sheetView>
  </sheetViews>
  <sheetFormatPr defaultColWidth="9.140625" defaultRowHeight="12.75" x14ac:dyDescent="0.2"/>
  <cols>
    <col min="1" max="1" width="3.5703125" style="85" customWidth="1"/>
    <col min="2" max="2" width="32.42578125" style="85" customWidth="1"/>
    <col min="3" max="3" width="18.5703125" style="85" customWidth="1"/>
    <col min="4" max="10" width="12.5703125" style="85" customWidth="1"/>
    <col min="11" max="11" width="3.42578125" style="85" customWidth="1"/>
    <col min="12" max="12" width="18.42578125" style="85" customWidth="1"/>
    <col min="13" max="16384" width="9.140625" style="85"/>
  </cols>
  <sheetData>
    <row r="1" spans="1:11" x14ac:dyDescent="0.2">
      <c r="A1" s="85" t="s">
        <v>975</v>
      </c>
    </row>
    <row r="2" spans="1:11" s="119" customFormat="1" ht="18" customHeight="1" x14ac:dyDescent="0.25">
      <c r="B2" s="1056" t="s">
        <v>835</v>
      </c>
      <c r="C2" s="1056"/>
      <c r="D2" s="1056"/>
      <c r="E2" s="1056"/>
      <c r="F2" s="1056"/>
      <c r="G2" s="1056"/>
      <c r="H2" s="282"/>
      <c r="I2" s="282"/>
      <c r="J2" s="282"/>
      <c r="K2" s="282"/>
    </row>
    <row r="3" spans="1:11" ht="18" customHeight="1" x14ac:dyDescent="0.2">
      <c r="B3" s="312" t="s">
        <v>549</v>
      </c>
      <c r="C3" s="1060">
        <f>'Proj Info'!F6</f>
        <v>0</v>
      </c>
      <c r="D3" s="1060"/>
      <c r="E3" s="1060"/>
      <c r="F3" s="1060"/>
      <c r="G3" s="1060"/>
      <c r="H3" s="1060"/>
      <c r="I3" s="1060"/>
      <c r="J3" s="313"/>
      <c r="K3" s="313"/>
    </row>
    <row r="4" spans="1:11" s="187" customFormat="1" x14ac:dyDescent="0.2"/>
    <row r="5" spans="1:11" s="187" customFormat="1" x14ac:dyDescent="0.2"/>
    <row r="6" spans="1:11" s="187" customFormat="1" x14ac:dyDescent="0.2"/>
    <row r="7" spans="1:11" s="187" customFormat="1" x14ac:dyDescent="0.2"/>
    <row r="8" spans="1:11" s="187" customFormat="1" x14ac:dyDescent="0.2"/>
    <row r="9" spans="1:11" s="187" customFormat="1" x14ac:dyDescent="0.2"/>
    <row r="10" spans="1:11" s="187" customFormat="1" x14ac:dyDescent="0.2"/>
    <row r="11" spans="1:11" s="187" customFormat="1" x14ac:dyDescent="0.2"/>
    <row r="12" spans="1:11" s="187" customFormat="1" x14ac:dyDescent="0.2"/>
    <row r="13" spans="1:11" s="187" customFormat="1" x14ac:dyDescent="0.2"/>
    <row r="14" spans="1:11" s="187" customFormat="1" x14ac:dyDescent="0.2"/>
    <row r="15" spans="1:11" s="187" customFormat="1" x14ac:dyDescent="0.2"/>
    <row r="16" spans="1:11" s="187" customFormat="1" x14ac:dyDescent="0.2"/>
    <row r="17" s="187" customFormat="1" x14ac:dyDescent="0.2"/>
    <row r="18" s="187" customFormat="1" x14ac:dyDescent="0.2"/>
    <row r="19" s="187" customFormat="1" x14ac:dyDescent="0.2"/>
    <row r="20" s="187" customFormat="1" x14ac:dyDescent="0.2"/>
    <row r="21" s="187" customFormat="1" x14ac:dyDescent="0.2"/>
    <row r="22" s="187" customFormat="1" x14ac:dyDescent="0.2"/>
    <row r="23" s="187" customFormat="1" x14ac:dyDescent="0.2"/>
    <row r="24" s="187" customFormat="1" x14ac:dyDescent="0.2"/>
    <row r="25" s="187" customFormat="1" x14ac:dyDescent="0.2"/>
    <row r="26" s="187" customFormat="1" x14ac:dyDescent="0.2"/>
    <row r="27" s="187" customFormat="1" x14ac:dyDescent="0.2"/>
    <row r="28" s="187" customFormat="1" x14ac:dyDescent="0.2"/>
    <row r="29" s="187" customFormat="1" x14ac:dyDescent="0.2"/>
    <row r="30" s="187" customFormat="1" x14ac:dyDescent="0.2"/>
    <row r="31" s="187" customFormat="1" x14ac:dyDescent="0.2"/>
    <row r="32" s="187" customFormat="1" x14ac:dyDescent="0.2"/>
    <row r="33" spans="4:4" s="187" customFormat="1" x14ac:dyDescent="0.2"/>
    <row r="34" spans="4:4" s="187" customFormat="1" x14ac:dyDescent="0.2"/>
    <row r="35" spans="4:4" s="187" customFormat="1" x14ac:dyDescent="0.2"/>
    <row r="36" spans="4:4" s="187" customFormat="1" x14ac:dyDescent="0.2"/>
    <row r="37" spans="4:4" s="187" customFormat="1" x14ac:dyDescent="0.2"/>
    <row r="38" spans="4:4" s="187" customFormat="1" x14ac:dyDescent="0.2"/>
    <row r="39" spans="4:4" s="187" customFormat="1" x14ac:dyDescent="0.2"/>
    <row r="40" spans="4:4" s="187" customFormat="1" x14ac:dyDescent="0.2"/>
    <row r="41" spans="4:4" s="187" customFormat="1" x14ac:dyDescent="0.2"/>
    <row r="42" spans="4:4" s="187" customFormat="1" x14ac:dyDescent="0.2"/>
    <row r="43" spans="4:4" s="187" customFormat="1" x14ac:dyDescent="0.2"/>
    <row r="44" spans="4:4" s="187" customFormat="1" x14ac:dyDescent="0.2"/>
    <row r="45" spans="4:4" s="187" customFormat="1" x14ac:dyDescent="0.2"/>
    <row r="46" spans="4:4" s="187" customFormat="1" x14ac:dyDescent="0.2"/>
    <row r="47" spans="4:4" s="187" customFormat="1" x14ac:dyDescent="0.2"/>
    <row r="48" spans="4:4" s="187" customFormat="1" x14ac:dyDescent="0.2">
      <c r="D48" s="187" t="s">
        <v>550</v>
      </c>
    </row>
    <row r="49" s="187" customFormat="1" x14ac:dyDescent="0.2"/>
    <row r="50" s="187" customFormat="1" x14ac:dyDescent="0.2"/>
    <row r="51" s="187" customFormat="1" x14ac:dyDescent="0.2"/>
    <row r="52" s="187" customFormat="1" x14ac:dyDescent="0.2"/>
    <row r="53" s="187" customFormat="1" x14ac:dyDescent="0.2"/>
    <row r="54" s="187" customFormat="1" x14ac:dyDescent="0.2"/>
    <row r="55" s="187" customFormat="1" x14ac:dyDescent="0.2"/>
    <row r="56" s="187" customFormat="1" x14ac:dyDescent="0.2"/>
    <row r="57" s="187" customFormat="1" x14ac:dyDescent="0.2"/>
    <row r="58" s="187" customFormat="1" x14ac:dyDescent="0.2"/>
    <row r="59" s="187" customFormat="1" x14ac:dyDescent="0.2"/>
    <row r="60" s="187" customFormat="1" x14ac:dyDescent="0.2"/>
    <row r="61" s="187" customFormat="1" x14ac:dyDescent="0.2"/>
    <row r="62" s="187" customFormat="1" x14ac:dyDescent="0.2"/>
    <row r="63" s="187" customFormat="1" x14ac:dyDescent="0.2"/>
    <row r="64" s="187" customFormat="1" x14ac:dyDescent="0.2"/>
    <row r="65" s="187" customFormat="1" x14ac:dyDescent="0.2"/>
    <row r="66" s="187" customFormat="1" x14ac:dyDescent="0.2"/>
    <row r="67" s="187" customFormat="1" x14ac:dyDescent="0.2"/>
    <row r="68" s="187" customFormat="1" x14ac:dyDescent="0.2"/>
    <row r="69" s="187" customFormat="1" x14ac:dyDescent="0.2"/>
    <row r="70" s="187" customFormat="1" x14ac:dyDescent="0.2"/>
    <row r="71" s="187" customFormat="1" x14ac:dyDescent="0.2"/>
    <row r="72" s="187" customFormat="1" x14ac:dyDescent="0.2"/>
    <row r="73" s="187" customFormat="1" x14ac:dyDescent="0.2"/>
    <row r="74" s="187" customFormat="1" x14ac:dyDescent="0.2"/>
    <row r="75" s="187" customFormat="1" x14ac:dyDescent="0.2"/>
    <row r="76" s="187" customFormat="1" x14ac:dyDescent="0.2"/>
    <row r="77" s="187" customFormat="1" x14ac:dyDescent="0.2"/>
    <row r="78" s="187" customFormat="1" x14ac:dyDescent="0.2"/>
    <row r="79" s="187" customFormat="1" x14ac:dyDescent="0.2"/>
    <row r="80" s="187" customFormat="1" x14ac:dyDescent="0.2"/>
    <row r="81" s="187" customFormat="1" x14ac:dyDescent="0.2"/>
    <row r="82" s="187" customFormat="1" x14ac:dyDescent="0.2"/>
    <row r="83" s="187" customFormat="1" x14ac:dyDescent="0.2"/>
    <row r="84" s="187" customFormat="1" x14ac:dyDescent="0.2"/>
    <row r="85" s="187" customFormat="1" x14ac:dyDescent="0.2"/>
    <row r="86" s="187" customFormat="1" x14ac:dyDescent="0.2"/>
    <row r="87" s="187" customFormat="1" x14ac:dyDescent="0.2"/>
    <row r="88" s="187" customFormat="1" x14ac:dyDescent="0.2"/>
    <row r="89" s="187" customFormat="1" x14ac:dyDescent="0.2"/>
    <row r="90" s="187" customFormat="1" x14ac:dyDescent="0.2"/>
    <row r="91" s="187" customFormat="1" x14ac:dyDescent="0.2"/>
    <row r="92" s="187" customFormat="1" x14ac:dyDescent="0.2"/>
    <row r="93" s="187" customFormat="1" x14ac:dyDescent="0.2"/>
    <row r="94" s="187" customFormat="1" x14ac:dyDescent="0.2"/>
    <row r="95" s="187" customFormat="1" x14ac:dyDescent="0.2"/>
    <row r="96" s="187" customFormat="1" x14ac:dyDescent="0.2"/>
    <row r="97" spans="4:4" s="187" customFormat="1" x14ac:dyDescent="0.2">
      <c r="D97" s="187" t="s">
        <v>550</v>
      </c>
    </row>
    <row r="98" spans="4:4" s="187" customFormat="1" x14ac:dyDescent="0.2"/>
    <row r="99" spans="4:4" s="187" customFormat="1" x14ac:dyDescent="0.2"/>
    <row r="100" spans="4:4" s="187" customFormat="1" x14ac:dyDescent="0.2"/>
    <row r="101" spans="4:4" s="187" customFormat="1" x14ac:dyDescent="0.2"/>
    <row r="102" spans="4:4" s="187" customFormat="1" x14ac:dyDescent="0.2"/>
    <row r="103" spans="4:4" s="187" customFormat="1" x14ac:dyDescent="0.2"/>
    <row r="104" spans="4:4" s="187" customFormat="1" x14ac:dyDescent="0.2"/>
    <row r="105" spans="4:4" s="187" customFormat="1" x14ac:dyDescent="0.2"/>
    <row r="106" spans="4:4" s="187" customFormat="1" x14ac:dyDescent="0.2"/>
    <row r="107" spans="4:4" s="187" customFormat="1" x14ac:dyDescent="0.2"/>
    <row r="108" spans="4:4" s="187" customFormat="1" x14ac:dyDescent="0.2"/>
    <row r="109" spans="4:4" s="187" customFormat="1" x14ac:dyDescent="0.2"/>
    <row r="110" spans="4:4" s="187" customFormat="1" x14ac:dyDescent="0.2"/>
    <row r="111" spans="4:4" s="187" customFormat="1" x14ac:dyDescent="0.2"/>
    <row r="112" spans="4:4" s="187" customFormat="1" x14ac:dyDescent="0.2"/>
    <row r="113" s="187" customFormat="1" x14ac:dyDescent="0.2"/>
    <row r="114" s="187" customFormat="1" x14ac:dyDescent="0.2"/>
    <row r="115" s="187" customFormat="1" x14ac:dyDescent="0.2"/>
    <row r="116" s="187" customFormat="1" x14ac:dyDescent="0.2"/>
    <row r="117" s="187" customFormat="1" x14ac:dyDescent="0.2"/>
    <row r="118" s="187" customFormat="1" x14ac:dyDescent="0.2"/>
    <row r="119" s="187" customFormat="1" x14ac:dyDescent="0.2"/>
    <row r="120" s="187" customFormat="1" x14ac:dyDescent="0.2"/>
    <row r="121" s="187" customFormat="1" x14ac:dyDescent="0.2"/>
    <row r="122" s="187" customFormat="1" x14ac:dyDescent="0.2"/>
    <row r="123" s="187" customFormat="1" x14ac:dyDescent="0.2"/>
    <row r="124" s="187" customFormat="1" x14ac:dyDescent="0.2"/>
    <row r="125" s="187" customFormat="1" x14ac:dyDescent="0.2"/>
    <row r="126" s="187" customFormat="1" x14ac:dyDescent="0.2"/>
    <row r="127" s="187" customFormat="1" x14ac:dyDescent="0.2"/>
    <row r="128" s="187" customFormat="1" x14ac:dyDescent="0.2"/>
    <row r="129" s="187" customFormat="1" x14ac:dyDescent="0.2"/>
    <row r="130" s="187" customFormat="1" x14ac:dyDescent="0.2"/>
    <row r="131" s="187" customFormat="1" x14ac:dyDescent="0.2"/>
    <row r="132" s="187" customFormat="1" x14ac:dyDescent="0.2"/>
    <row r="133" s="187" customFormat="1" x14ac:dyDescent="0.2"/>
    <row r="134" s="187" customFormat="1" x14ac:dyDescent="0.2"/>
    <row r="135" s="187" customFormat="1" x14ac:dyDescent="0.2"/>
    <row r="136" s="187" customFormat="1" x14ac:dyDescent="0.2"/>
    <row r="137" s="187" customFormat="1" x14ac:dyDescent="0.2"/>
    <row r="138" s="187" customFormat="1" x14ac:dyDescent="0.2"/>
    <row r="139" s="187" customFormat="1" x14ac:dyDescent="0.2"/>
    <row r="140" s="187" customFormat="1" x14ac:dyDescent="0.2"/>
    <row r="141" s="187" customFormat="1" x14ac:dyDescent="0.2"/>
    <row r="142" s="187" customFormat="1" x14ac:dyDescent="0.2"/>
    <row r="143" s="187" customFormat="1" x14ac:dyDescent="0.2"/>
    <row r="144" s="187" customFormat="1" x14ac:dyDescent="0.2"/>
    <row r="145" s="187" customFormat="1" x14ac:dyDescent="0.2"/>
    <row r="146" s="187" customFormat="1" x14ac:dyDescent="0.2"/>
    <row r="147" s="187" customFormat="1" x14ac:dyDescent="0.2"/>
    <row r="148" s="187" customFormat="1" x14ac:dyDescent="0.2"/>
    <row r="149" s="187" customFormat="1" x14ac:dyDescent="0.2"/>
    <row r="150" s="187" customFormat="1" x14ac:dyDescent="0.2"/>
    <row r="151" s="187" customFormat="1" x14ac:dyDescent="0.2"/>
    <row r="152" s="187" customFormat="1" x14ac:dyDescent="0.2"/>
    <row r="153" s="187" customFormat="1" x14ac:dyDescent="0.2"/>
    <row r="154" s="187" customFormat="1" x14ac:dyDescent="0.2"/>
    <row r="155" s="187" customFormat="1" x14ac:dyDescent="0.2"/>
    <row r="156" s="187" customFormat="1" x14ac:dyDescent="0.2"/>
    <row r="157" s="187" customFormat="1" x14ac:dyDescent="0.2"/>
    <row r="158" s="187" customFormat="1" x14ac:dyDescent="0.2"/>
    <row r="159" s="187" customFormat="1" x14ac:dyDescent="0.2"/>
    <row r="160" s="187" customFormat="1" x14ac:dyDescent="0.2"/>
    <row r="161" s="187" customFormat="1" x14ac:dyDescent="0.2"/>
    <row r="162" s="187" customFormat="1" x14ac:dyDescent="0.2"/>
    <row r="163" s="187" customFormat="1" x14ac:dyDescent="0.2"/>
    <row r="164" s="187" customFormat="1" x14ac:dyDescent="0.2"/>
    <row r="165" s="187" customFormat="1" x14ac:dyDescent="0.2"/>
    <row r="166" s="187" customFormat="1" x14ac:dyDescent="0.2"/>
    <row r="167" s="187" customFormat="1" x14ac:dyDescent="0.2"/>
    <row r="168" s="187" customFormat="1" x14ac:dyDescent="0.2"/>
    <row r="169" s="187" customFormat="1" x14ac:dyDescent="0.2"/>
    <row r="170" s="187" customFormat="1" x14ac:dyDescent="0.2"/>
    <row r="171" s="187" customFormat="1" x14ac:dyDescent="0.2"/>
    <row r="172" s="187" customFormat="1" x14ac:dyDescent="0.2"/>
    <row r="173" s="187" customFormat="1" x14ac:dyDescent="0.2"/>
    <row r="174" s="187" customFormat="1" x14ac:dyDescent="0.2"/>
    <row r="175" s="187" customFormat="1" x14ac:dyDescent="0.2"/>
    <row r="176" s="187" customFormat="1" x14ac:dyDescent="0.2"/>
    <row r="177" s="187" customFormat="1" x14ac:dyDescent="0.2"/>
    <row r="178" s="187" customFormat="1" x14ac:dyDescent="0.2"/>
    <row r="179" s="187" customFormat="1" x14ac:dyDescent="0.2"/>
    <row r="180" s="187" customFormat="1" x14ac:dyDescent="0.2"/>
    <row r="181" s="187" customFormat="1" x14ac:dyDescent="0.2"/>
    <row r="182" s="187" customFormat="1" x14ac:dyDescent="0.2"/>
    <row r="183" s="187" customFormat="1" x14ac:dyDescent="0.2"/>
    <row r="184" s="187" customFormat="1" x14ac:dyDescent="0.2"/>
    <row r="185" s="187" customFormat="1" x14ac:dyDescent="0.2"/>
    <row r="186" s="187" customFormat="1" x14ac:dyDescent="0.2"/>
    <row r="187" s="187" customFormat="1" x14ac:dyDescent="0.2"/>
    <row r="188" s="187" customFormat="1" x14ac:dyDescent="0.2"/>
    <row r="189" s="187" customFormat="1" x14ac:dyDescent="0.2"/>
    <row r="190" s="187" customFormat="1" x14ac:dyDescent="0.2"/>
    <row r="191" s="187" customFormat="1" x14ac:dyDescent="0.2"/>
    <row r="192" s="187" customFormat="1" x14ac:dyDescent="0.2"/>
    <row r="193" s="187" customFormat="1" x14ac:dyDescent="0.2"/>
    <row r="194" s="187" customFormat="1" x14ac:dyDescent="0.2"/>
    <row r="195" s="187" customFormat="1" x14ac:dyDescent="0.2"/>
    <row r="196" s="187" customFormat="1" x14ac:dyDescent="0.2"/>
    <row r="197" s="187" customFormat="1" x14ac:dyDescent="0.2"/>
    <row r="198" s="187" customFormat="1" x14ac:dyDescent="0.2"/>
    <row r="199" s="187" customFormat="1" x14ac:dyDescent="0.2"/>
    <row r="200" s="187" customFormat="1" x14ac:dyDescent="0.2"/>
    <row r="201" s="187" customFormat="1" x14ac:dyDescent="0.2"/>
    <row r="202" s="187" customFormat="1" x14ac:dyDescent="0.2"/>
    <row r="203" s="187" customFormat="1" x14ac:dyDescent="0.2"/>
    <row r="204" s="187" customFormat="1" x14ac:dyDescent="0.2"/>
    <row r="205" s="187" customFormat="1" x14ac:dyDescent="0.2"/>
    <row r="206" s="187" customFormat="1" x14ac:dyDescent="0.2"/>
    <row r="207" s="187" customFormat="1" x14ac:dyDescent="0.2"/>
    <row r="208" s="187" customFormat="1" x14ac:dyDescent="0.2"/>
    <row r="209" s="187" customFormat="1" x14ac:dyDescent="0.2"/>
    <row r="210" s="187" customFormat="1" x14ac:dyDescent="0.2"/>
    <row r="211" s="187" customFormat="1" x14ac:dyDescent="0.2"/>
    <row r="212" s="187" customFormat="1" x14ac:dyDescent="0.2"/>
    <row r="213" s="187" customFormat="1" x14ac:dyDescent="0.2"/>
    <row r="214" s="187" customFormat="1" x14ac:dyDescent="0.2"/>
    <row r="215" s="187" customFormat="1" x14ac:dyDescent="0.2"/>
    <row r="216" s="187" customFormat="1" x14ac:dyDescent="0.2"/>
    <row r="217" s="187" customFormat="1" x14ac:dyDescent="0.2"/>
    <row r="218" s="187" customFormat="1" x14ac:dyDescent="0.2"/>
    <row r="219" s="187" customFormat="1" x14ac:dyDescent="0.2"/>
    <row r="220" s="187" customFormat="1" x14ac:dyDescent="0.2"/>
    <row r="221" s="187" customFormat="1" x14ac:dyDescent="0.2"/>
    <row r="222" s="187" customFormat="1" x14ac:dyDescent="0.2"/>
    <row r="223" s="187" customFormat="1" x14ac:dyDescent="0.2"/>
    <row r="224" s="187" customFormat="1" x14ac:dyDescent="0.2"/>
    <row r="225" s="187" customFormat="1" x14ac:dyDescent="0.2"/>
    <row r="226" s="187" customFormat="1" x14ac:dyDescent="0.2"/>
    <row r="227" s="187" customFormat="1" x14ac:dyDescent="0.2"/>
    <row r="228" s="187" customFormat="1" x14ac:dyDescent="0.2"/>
    <row r="229" s="187" customFormat="1" x14ac:dyDescent="0.2"/>
    <row r="230" s="187" customFormat="1" x14ac:dyDescent="0.2"/>
    <row r="231" s="187" customFormat="1" x14ac:dyDescent="0.2"/>
    <row r="232" s="187" customFormat="1" x14ac:dyDescent="0.2"/>
    <row r="233" s="187" customFormat="1" x14ac:dyDescent="0.2"/>
    <row r="234" s="187" customFormat="1" x14ac:dyDescent="0.2"/>
    <row r="235" s="187" customFormat="1" x14ac:dyDescent="0.2"/>
    <row r="236" s="187" customFormat="1" x14ac:dyDescent="0.2"/>
    <row r="237" s="187" customFormat="1" x14ac:dyDescent="0.2"/>
    <row r="238" s="187" customFormat="1" x14ac:dyDescent="0.2"/>
    <row r="239" s="187" customFormat="1" x14ac:dyDescent="0.2"/>
    <row r="240" s="187" customFormat="1" x14ac:dyDescent="0.2"/>
    <row r="241" s="187" customFormat="1" x14ac:dyDescent="0.2"/>
    <row r="242" s="187" customFormat="1" x14ac:dyDescent="0.2"/>
    <row r="243" s="187" customFormat="1" x14ac:dyDescent="0.2"/>
    <row r="244" s="187" customFormat="1" x14ac:dyDescent="0.2"/>
    <row r="245" s="187" customFormat="1" x14ac:dyDescent="0.2"/>
    <row r="246" s="187" customFormat="1" x14ac:dyDescent="0.2"/>
    <row r="247" s="187" customFormat="1" x14ac:dyDescent="0.2"/>
    <row r="248" s="187" customFormat="1" x14ac:dyDescent="0.2"/>
    <row r="249" s="187" customFormat="1" x14ac:dyDescent="0.2"/>
    <row r="250" s="187" customFormat="1" x14ac:dyDescent="0.2"/>
  </sheetData>
  <sheetProtection selectLockedCells="1"/>
  <mergeCells count="2">
    <mergeCell ref="C3:I3"/>
    <mergeCell ref="B2:G2"/>
  </mergeCells>
  <printOptions horizontalCentered="1" verticalCentered="1"/>
  <pageMargins left="0.5" right="0.5" top="0.5" bottom="0.5" header="0.5" footer="0.5"/>
  <pageSetup scale="90" fitToHeight="9" orientation="portrait" horizontalDpi="300"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3FDC-F17C-433D-A744-741D7E514E97}">
  <sheetPr>
    <tabColor theme="4" tint="0.79998168889431442"/>
  </sheetPr>
  <dimension ref="A1:K391"/>
  <sheetViews>
    <sheetView view="pageBreakPreview" zoomScale="106" zoomScaleNormal="100" zoomScaleSheetLayoutView="106" workbookViewId="0">
      <selection activeCell="A2" sqref="A2"/>
    </sheetView>
  </sheetViews>
  <sheetFormatPr defaultRowHeight="12.75" x14ac:dyDescent="0.2"/>
  <cols>
    <col min="1" max="1" width="32.42578125" style="85" customWidth="1"/>
    <col min="2" max="2" width="18.5703125" style="85" customWidth="1"/>
    <col min="3" max="16384" width="9.140625" style="85"/>
  </cols>
  <sheetData>
    <row r="1" spans="1:11" x14ac:dyDescent="0.2">
      <c r="A1" s="85" t="s">
        <v>1184</v>
      </c>
      <c r="K1" s="85" t="s">
        <v>975</v>
      </c>
    </row>
    <row r="20" spans="11:11" x14ac:dyDescent="0.2">
      <c r="K20" s="85" t="s">
        <v>831</v>
      </c>
    </row>
    <row r="140" spans="1:2" x14ac:dyDescent="0.2">
      <c r="A140" s="187"/>
      <c r="B140" s="187"/>
    </row>
    <row r="141" spans="1:2" x14ac:dyDescent="0.2">
      <c r="A141" s="187"/>
      <c r="B141" s="187"/>
    </row>
    <row r="142" spans="1:2" x14ac:dyDescent="0.2">
      <c r="A142" s="187"/>
      <c r="B142" s="187"/>
    </row>
    <row r="143" spans="1:2" x14ac:dyDescent="0.2">
      <c r="A143" s="187"/>
      <c r="B143" s="187"/>
    </row>
    <row r="144" spans="1:2" x14ac:dyDescent="0.2">
      <c r="A144" s="187"/>
      <c r="B144" s="187"/>
    </row>
    <row r="145" spans="1:2" x14ac:dyDescent="0.2">
      <c r="A145" s="187"/>
      <c r="B145" s="187"/>
    </row>
    <row r="146" spans="1:2" x14ac:dyDescent="0.2">
      <c r="A146" s="187"/>
      <c r="B146" s="187"/>
    </row>
    <row r="147" spans="1:2" x14ac:dyDescent="0.2">
      <c r="A147" s="187"/>
      <c r="B147" s="187"/>
    </row>
    <row r="148" spans="1:2" x14ac:dyDescent="0.2">
      <c r="A148" s="187"/>
      <c r="B148" s="187"/>
    </row>
    <row r="149" spans="1:2" x14ac:dyDescent="0.2">
      <c r="A149" s="187"/>
      <c r="B149" s="187"/>
    </row>
    <row r="150" spans="1:2" x14ac:dyDescent="0.2">
      <c r="A150" s="187"/>
      <c r="B150" s="187"/>
    </row>
    <row r="151" spans="1:2" x14ac:dyDescent="0.2">
      <c r="A151" s="187"/>
      <c r="B151" s="187"/>
    </row>
    <row r="152" spans="1:2" x14ac:dyDescent="0.2">
      <c r="A152" s="187"/>
      <c r="B152" s="187"/>
    </row>
    <row r="153" spans="1:2" x14ac:dyDescent="0.2">
      <c r="A153" s="187"/>
      <c r="B153" s="187"/>
    </row>
    <row r="154" spans="1:2" x14ac:dyDescent="0.2">
      <c r="A154" s="187"/>
      <c r="B154" s="187"/>
    </row>
    <row r="155" spans="1:2" x14ac:dyDescent="0.2">
      <c r="A155" s="187"/>
      <c r="B155" s="187"/>
    </row>
    <row r="156" spans="1:2" x14ac:dyDescent="0.2">
      <c r="A156" s="187"/>
      <c r="B156" s="187"/>
    </row>
    <row r="157" spans="1:2" x14ac:dyDescent="0.2">
      <c r="A157" s="187"/>
      <c r="B157" s="187"/>
    </row>
    <row r="158" spans="1:2" x14ac:dyDescent="0.2">
      <c r="A158" s="187"/>
      <c r="B158" s="187"/>
    </row>
    <row r="159" spans="1:2" x14ac:dyDescent="0.2">
      <c r="A159" s="187"/>
      <c r="B159" s="187"/>
    </row>
    <row r="160" spans="1:2" x14ac:dyDescent="0.2">
      <c r="A160" s="187"/>
      <c r="B160" s="187"/>
    </row>
    <row r="161" spans="1:2" x14ac:dyDescent="0.2">
      <c r="A161" s="187"/>
      <c r="B161" s="187"/>
    </row>
    <row r="162" spans="1:2" x14ac:dyDescent="0.2">
      <c r="A162" s="187"/>
      <c r="B162" s="187"/>
    </row>
    <row r="163" spans="1:2" x14ac:dyDescent="0.2">
      <c r="A163" s="187"/>
      <c r="B163" s="187"/>
    </row>
    <row r="164" spans="1:2" x14ac:dyDescent="0.2">
      <c r="A164" s="187"/>
      <c r="B164" s="187"/>
    </row>
    <row r="165" spans="1:2" x14ac:dyDescent="0.2">
      <c r="A165" s="187"/>
      <c r="B165" s="187"/>
    </row>
    <row r="166" spans="1:2" x14ac:dyDescent="0.2">
      <c r="A166" s="187"/>
      <c r="B166" s="187"/>
    </row>
    <row r="167" spans="1:2" x14ac:dyDescent="0.2">
      <c r="A167" s="187"/>
      <c r="B167" s="187"/>
    </row>
    <row r="168" spans="1:2" x14ac:dyDescent="0.2">
      <c r="A168" s="187"/>
      <c r="B168" s="187"/>
    </row>
    <row r="169" spans="1:2" x14ac:dyDescent="0.2">
      <c r="A169" s="187"/>
      <c r="B169" s="187"/>
    </row>
    <row r="170" spans="1:2" x14ac:dyDescent="0.2">
      <c r="A170" s="187"/>
      <c r="B170" s="187"/>
    </row>
    <row r="171" spans="1:2" x14ac:dyDescent="0.2">
      <c r="A171" s="187"/>
      <c r="B171" s="187"/>
    </row>
    <row r="172" spans="1:2" x14ac:dyDescent="0.2">
      <c r="A172" s="187"/>
      <c r="B172" s="187"/>
    </row>
    <row r="173" spans="1:2" x14ac:dyDescent="0.2">
      <c r="A173" s="187"/>
      <c r="B173" s="187"/>
    </row>
    <row r="174" spans="1:2" x14ac:dyDescent="0.2">
      <c r="A174" s="187"/>
      <c r="B174" s="187"/>
    </row>
    <row r="175" spans="1:2" x14ac:dyDescent="0.2">
      <c r="A175" s="187"/>
      <c r="B175" s="187"/>
    </row>
    <row r="176" spans="1:2" x14ac:dyDescent="0.2">
      <c r="A176" s="187"/>
      <c r="B176" s="187"/>
    </row>
    <row r="177" spans="1:2" x14ac:dyDescent="0.2">
      <c r="A177" s="187"/>
      <c r="B177" s="187"/>
    </row>
    <row r="178" spans="1:2" x14ac:dyDescent="0.2">
      <c r="A178" s="187"/>
      <c r="B178" s="187"/>
    </row>
    <row r="179" spans="1:2" x14ac:dyDescent="0.2">
      <c r="A179" s="187"/>
      <c r="B179" s="187"/>
    </row>
    <row r="180" spans="1:2" x14ac:dyDescent="0.2">
      <c r="A180" s="187"/>
      <c r="B180" s="187"/>
    </row>
    <row r="181" spans="1:2" x14ac:dyDescent="0.2">
      <c r="A181" s="187"/>
      <c r="B181" s="187"/>
    </row>
    <row r="182" spans="1:2" x14ac:dyDescent="0.2">
      <c r="A182" s="187"/>
      <c r="B182" s="187"/>
    </row>
    <row r="183" spans="1:2" x14ac:dyDescent="0.2">
      <c r="A183" s="187"/>
      <c r="B183" s="187"/>
    </row>
    <row r="184" spans="1:2" x14ac:dyDescent="0.2">
      <c r="A184" s="187"/>
      <c r="B184" s="187"/>
    </row>
    <row r="185" spans="1:2" x14ac:dyDescent="0.2">
      <c r="A185" s="187"/>
      <c r="B185" s="187"/>
    </row>
    <row r="186" spans="1:2" x14ac:dyDescent="0.2">
      <c r="A186" s="187"/>
      <c r="B186" s="187"/>
    </row>
    <row r="187" spans="1:2" x14ac:dyDescent="0.2">
      <c r="A187" s="187"/>
      <c r="B187" s="187"/>
    </row>
    <row r="188" spans="1:2" x14ac:dyDescent="0.2">
      <c r="A188" s="187"/>
      <c r="B188" s="187"/>
    </row>
    <row r="189" spans="1:2" x14ac:dyDescent="0.2">
      <c r="A189" s="187"/>
      <c r="B189" s="187"/>
    </row>
    <row r="190" spans="1:2" x14ac:dyDescent="0.2">
      <c r="A190" s="187"/>
      <c r="B190" s="187"/>
    </row>
    <row r="191" spans="1:2" x14ac:dyDescent="0.2">
      <c r="A191" s="187"/>
      <c r="B191" s="187"/>
    </row>
    <row r="192" spans="1:2" x14ac:dyDescent="0.2">
      <c r="A192" s="187"/>
      <c r="B192" s="187"/>
    </row>
    <row r="193" spans="1:2" x14ac:dyDescent="0.2">
      <c r="A193" s="187"/>
      <c r="B193" s="187"/>
    </row>
    <row r="194" spans="1:2" x14ac:dyDescent="0.2">
      <c r="A194" s="187"/>
      <c r="B194" s="187"/>
    </row>
    <row r="195" spans="1:2" x14ac:dyDescent="0.2">
      <c r="A195" s="187"/>
      <c r="B195" s="187"/>
    </row>
    <row r="196" spans="1:2" x14ac:dyDescent="0.2">
      <c r="A196" s="187"/>
      <c r="B196" s="187"/>
    </row>
    <row r="197" spans="1:2" x14ac:dyDescent="0.2">
      <c r="A197" s="187"/>
      <c r="B197" s="187"/>
    </row>
    <row r="198" spans="1:2" x14ac:dyDescent="0.2">
      <c r="A198" s="187"/>
      <c r="B198" s="187"/>
    </row>
    <row r="199" spans="1:2" x14ac:dyDescent="0.2">
      <c r="A199" s="187"/>
      <c r="B199" s="187"/>
    </row>
    <row r="200" spans="1:2" x14ac:dyDescent="0.2">
      <c r="A200" s="187"/>
      <c r="B200" s="187"/>
    </row>
    <row r="201" spans="1:2" x14ac:dyDescent="0.2">
      <c r="A201" s="187"/>
      <c r="B201" s="187"/>
    </row>
    <row r="202" spans="1:2" x14ac:dyDescent="0.2">
      <c r="A202" s="187"/>
      <c r="B202" s="187"/>
    </row>
    <row r="203" spans="1:2" x14ac:dyDescent="0.2">
      <c r="A203" s="187"/>
      <c r="B203" s="187"/>
    </row>
    <row r="204" spans="1:2" x14ac:dyDescent="0.2">
      <c r="A204" s="187"/>
      <c r="B204" s="187"/>
    </row>
    <row r="205" spans="1:2" x14ac:dyDescent="0.2">
      <c r="A205" s="187"/>
      <c r="B205" s="187"/>
    </row>
    <row r="206" spans="1:2" x14ac:dyDescent="0.2">
      <c r="A206" s="187"/>
      <c r="B206" s="187"/>
    </row>
    <row r="207" spans="1:2" x14ac:dyDescent="0.2">
      <c r="A207" s="187"/>
      <c r="B207" s="187"/>
    </row>
    <row r="208" spans="1:2" x14ac:dyDescent="0.2">
      <c r="A208" s="187"/>
      <c r="B208" s="187"/>
    </row>
    <row r="209" spans="1:2" x14ac:dyDescent="0.2">
      <c r="A209" s="187"/>
      <c r="B209" s="187"/>
    </row>
    <row r="210" spans="1:2" x14ac:dyDescent="0.2">
      <c r="A210" s="187"/>
      <c r="B210" s="187"/>
    </row>
    <row r="211" spans="1:2" x14ac:dyDescent="0.2">
      <c r="A211" s="187"/>
      <c r="B211" s="187"/>
    </row>
    <row r="212" spans="1:2" x14ac:dyDescent="0.2">
      <c r="A212" s="187"/>
      <c r="B212" s="187"/>
    </row>
    <row r="213" spans="1:2" x14ac:dyDescent="0.2">
      <c r="A213" s="187"/>
      <c r="B213" s="187"/>
    </row>
    <row r="214" spans="1:2" x14ac:dyDescent="0.2">
      <c r="A214" s="187"/>
      <c r="B214" s="187"/>
    </row>
    <row r="215" spans="1:2" x14ac:dyDescent="0.2">
      <c r="A215" s="187"/>
      <c r="B215" s="187"/>
    </row>
    <row r="216" spans="1:2" x14ac:dyDescent="0.2">
      <c r="A216" s="187"/>
      <c r="B216" s="187"/>
    </row>
    <row r="217" spans="1:2" x14ac:dyDescent="0.2">
      <c r="A217" s="187"/>
      <c r="B217" s="187"/>
    </row>
    <row r="218" spans="1:2" x14ac:dyDescent="0.2">
      <c r="A218" s="187"/>
      <c r="B218" s="187"/>
    </row>
    <row r="219" spans="1:2" x14ac:dyDescent="0.2">
      <c r="A219" s="187"/>
      <c r="B219" s="187"/>
    </row>
    <row r="220" spans="1:2" x14ac:dyDescent="0.2">
      <c r="A220" s="187"/>
      <c r="B220" s="187"/>
    </row>
    <row r="221" spans="1:2" x14ac:dyDescent="0.2">
      <c r="A221" s="187"/>
      <c r="B221" s="187"/>
    </row>
    <row r="222" spans="1:2" x14ac:dyDescent="0.2">
      <c r="A222" s="187"/>
      <c r="B222" s="187"/>
    </row>
    <row r="223" spans="1:2" x14ac:dyDescent="0.2">
      <c r="A223" s="187"/>
      <c r="B223" s="187"/>
    </row>
    <row r="224" spans="1:2" x14ac:dyDescent="0.2">
      <c r="A224" s="187"/>
      <c r="B224" s="187"/>
    </row>
    <row r="225" spans="1:2" x14ac:dyDescent="0.2">
      <c r="A225" s="187"/>
      <c r="B225" s="187"/>
    </row>
    <row r="226" spans="1:2" x14ac:dyDescent="0.2">
      <c r="A226" s="187"/>
      <c r="B226" s="187"/>
    </row>
    <row r="227" spans="1:2" x14ac:dyDescent="0.2">
      <c r="A227" s="187"/>
      <c r="B227" s="187"/>
    </row>
    <row r="228" spans="1:2" x14ac:dyDescent="0.2">
      <c r="A228" s="187"/>
      <c r="B228" s="187"/>
    </row>
    <row r="229" spans="1:2" x14ac:dyDescent="0.2">
      <c r="A229" s="187"/>
      <c r="B229" s="187"/>
    </row>
    <row r="230" spans="1:2" x14ac:dyDescent="0.2">
      <c r="A230" s="187"/>
      <c r="B230" s="187"/>
    </row>
    <row r="231" spans="1:2" x14ac:dyDescent="0.2">
      <c r="A231" s="187"/>
      <c r="B231" s="187"/>
    </row>
    <row r="232" spans="1:2" x14ac:dyDescent="0.2">
      <c r="A232" s="187"/>
      <c r="B232" s="187"/>
    </row>
    <row r="233" spans="1:2" x14ac:dyDescent="0.2">
      <c r="A233" s="187"/>
      <c r="B233" s="187"/>
    </row>
    <row r="234" spans="1:2" x14ac:dyDescent="0.2">
      <c r="A234" s="187"/>
      <c r="B234" s="187"/>
    </row>
    <row r="235" spans="1:2" x14ac:dyDescent="0.2">
      <c r="A235" s="187"/>
      <c r="B235" s="187"/>
    </row>
    <row r="236" spans="1:2" x14ac:dyDescent="0.2">
      <c r="A236" s="187"/>
      <c r="B236" s="187"/>
    </row>
    <row r="237" spans="1:2" x14ac:dyDescent="0.2">
      <c r="A237" s="187"/>
      <c r="B237" s="187"/>
    </row>
    <row r="238" spans="1:2" x14ac:dyDescent="0.2">
      <c r="A238" s="187"/>
      <c r="B238" s="187"/>
    </row>
    <row r="239" spans="1:2" x14ac:dyDescent="0.2">
      <c r="A239" s="187"/>
      <c r="B239" s="187"/>
    </row>
    <row r="240" spans="1:2" x14ac:dyDescent="0.2">
      <c r="A240" s="187"/>
      <c r="B240" s="187"/>
    </row>
    <row r="241" spans="1:2" x14ac:dyDescent="0.2">
      <c r="A241" s="187"/>
      <c r="B241" s="187"/>
    </row>
    <row r="242" spans="1:2" x14ac:dyDescent="0.2">
      <c r="A242" s="187"/>
      <c r="B242" s="187"/>
    </row>
    <row r="243" spans="1:2" x14ac:dyDescent="0.2">
      <c r="A243" s="187"/>
      <c r="B243" s="187"/>
    </row>
    <row r="244" spans="1:2" x14ac:dyDescent="0.2">
      <c r="A244" s="187"/>
      <c r="B244" s="187"/>
    </row>
    <row r="245" spans="1:2" x14ac:dyDescent="0.2">
      <c r="A245" s="187"/>
      <c r="B245" s="187"/>
    </row>
    <row r="246" spans="1:2" x14ac:dyDescent="0.2">
      <c r="A246" s="187"/>
      <c r="B246" s="187"/>
    </row>
    <row r="247" spans="1:2" x14ac:dyDescent="0.2">
      <c r="A247" s="187"/>
      <c r="B247" s="187"/>
    </row>
    <row r="248" spans="1:2" x14ac:dyDescent="0.2">
      <c r="A248" s="187"/>
      <c r="B248" s="187"/>
    </row>
    <row r="249" spans="1:2" x14ac:dyDescent="0.2">
      <c r="A249" s="187"/>
      <c r="B249" s="187"/>
    </row>
    <row r="250" spans="1:2" x14ac:dyDescent="0.2">
      <c r="A250" s="187"/>
      <c r="B250" s="187"/>
    </row>
    <row r="251" spans="1:2" x14ac:dyDescent="0.2">
      <c r="A251" s="187"/>
      <c r="B251" s="187"/>
    </row>
    <row r="252" spans="1:2" x14ac:dyDescent="0.2">
      <c r="A252" s="187"/>
      <c r="B252" s="187"/>
    </row>
    <row r="253" spans="1:2" x14ac:dyDescent="0.2">
      <c r="A253" s="187"/>
      <c r="B253" s="187"/>
    </row>
    <row r="254" spans="1:2" x14ac:dyDescent="0.2">
      <c r="A254" s="187"/>
      <c r="B254" s="187"/>
    </row>
    <row r="255" spans="1:2" x14ac:dyDescent="0.2">
      <c r="A255" s="187"/>
      <c r="B255" s="187"/>
    </row>
    <row r="256" spans="1:2" x14ac:dyDescent="0.2">
      <c r="A256" s="187"/>
      <c r="B256" s="187"/>
    </row>
    <row r="257" spans="1:2" x14ac:dyDescent="0.2">
      <c r="A257" s="187"/>
      <c r="B257" s="187"/>
    </row>
    <row r="258" spans="1:2" x14ac:dyDescent="0.2">
      <c r="A258" s="187"/>
      <c r="B258" s="187"/>
    </row>
    <row r="259" spans="1:2" x14ac:dyDescent="0.2">
      <c r="A259" s="187"/>
      <c r="B259" s="187"/>
    </row>
    <row r="260" spans="1:2" x14ac:dyDescent="0.2">
      <c r="A260" s="187"/>
      <c r="B260" s="187"/>
    </row>
    <row r="261" spans="1:2" x14ac:dyDescent="0.2">
      <c r="A261" s="187"/>
      <c r="B261" s="187"/>
    </row>
    <row r="262" spans="1:2" x14ac:dyDescent="0.2">
      <c r="A262" s="187"/>
      <c r="B262" s="187"/>
    </row>
    <row r="263" spans="1:2" x14ac:dyDescent="0.2">
      <c r="A263" s="187"/>
      <c r="B263" s="187"/>
    </row>
    <row r="264" spans="1:2" x14ac:dyDescent="0.2">
      <c r="A264" s="187"/>
      <c r="B264" s="187"/>
    </row>
    <row r="265" spans="1:2" x14ac:dyDescent="0.2">
      <c r="A265" s="187"/>
      <c r="B265" s="187"/>
    </row>
    <row r="266" spans="1:2" x14ac:dyDescent="0.2">
      <c r="A266" s="187"/>
      <c r="B266" s="187"/>
    </row>
    <row r="267" spans="1:2" x14ac:dyDescent="0.2">
      <c r="A267" s="187"/>
      <c r="B267" s="187"/>
    </row>
    <row r="268" spans="1:2" x14ac:dyDescent="0.2">
      <c r="A268" s="187"/>
      <c r="B268" s="187"/>
    </row>
    <row r="269" spans="1:2" x14ac:dyDescent="0.2">
      <c r="A269" s="187"/>
      <c r="B269" s="187"/>
    </row>
    <row r="270" spans="1:2" x14ac:dyDescent="0.2">
      <c r="A270" s="187"/>
      <c r="B270" s="187"/>
    </row>
    <row r="271" spans="1:2" x14ac:dyDescent="0.2">
      <c r="A271" s="187"/>
      <c r="B271" s="187"/>
    </row>
    <row r="272" spans="1:2" x14ac:dyDescent="0.2">
      <c r="A272" s="187"/>
      <c r="B272" s="187"/>
    </row>
    <row r="273" spans="1:2" x14ac:dyDescent="0.2">
      <c r="A273" s="187"/>
      <c r="B273" s="187"/>
    </row>
    <row r="274" spans="1:2" x14ac:dyDescent="0.2">
      <c r="A274" s="187"/>
      <c r="B274" s="187"/>
    </row>
    <row r="275" spans="1:2" x14ac:dyDescent="0.2">
      <c r="A275" s="187"/>
      <c r="B275" s="187"/>
    </row>
    <row r="276" spans="1:2" x14ac:dyDescent="0.2">
      <c r="A276" s="187"/>
      <c r="B276" s="187"/>
    </row>
    <row r="277" spans="1:2" x14ac:dyDescent="0.2">
      <c r="A277" s="187"/>
      <c r="B277" s="187"/>
    </row>
    <row r="278" spans="1:2" x14ac:dyDescent="0.2">
      <c r="A278" s="187"/>
      <c r="B278" s="187"/>
    </row>
    <row r="279" spans="1:2" x14ac:dyDescent="0.2">
      <c r="A279" s="187"/>
      <c r="B279" s="187"/>
    </row>
    <row r="280" spans="1:2" x14ac:dyDescent="0.2">
      <c r="A280" s="187"/>
      <c r="B280" s="187"/>
    </row>
    <row r="281" spans="1:2" x14ac:dyDescent="0.2">
      <c r="A281" s="187"/>
      <c r="B281" s="187"/>
    </row>
    <row r="282" spans="1:2" x14ac:dyDescent="0.2">
      <c r="A282" s="187"/>
      <c r="B282" s="187"/>
    </row>
    <row r="283" spans="1:2" x14ac:dyDescent="0.2">
      <c r="A283" s="187"/>
      <c r="B283" s="187"/>
    </row>
    <row r="284" spans="1:2" x14ac:dyDescent="0.2">
      <c r="A284" s="187"/>
      <c r="B284" s="187"/>
    </row>
    <row r="285" spans="1:2" x14ac:dyDescent="0.2">
      <c r="A285" s="187"/>
      <c r="B285" s="187"/>
    </row>
    <row r="286" spans="1:2" x14ac:dyDescent="0.2">
      <c r="A286" s="187"/>
      <c r="B286" s="187"/>
    </row>
    <row r="287" spans="1:2" x14ac:dyDescent="0.2">
      <c r="A287" s="187"/>
      <c r="B287" s="187"/>
    </row>
    <row r="288" spans="1:2" x14ac:dyDescent="0.2">
      <c r="A288" s="187"/>
      <c r="B288" s="187"/>
    </row>
    <row r="289" spans="1:2" x14ac:dyDescent="0.2">
      <c r="A289" s="187"/>
      <c r="B289" s="187"/>
    </row>
    <row r="290" spans="1:2" x14ac:dyDescent="0.2">
      <c r="A290" s="187"/>
      <c r="B290" s="187"/>
    </row>
    <row r="291" spans="1:2" x14ac:dyDescent="0.2">
      <c r="A291" s="187"/>
      <c r="B291" s="187"/>
    </row>
    <row r="292" spans="1:2" x14ac:dyDescent="0.2">
      <c r="A292" s="187"/>
      <c r="B292" s="187"/>
    </row>
    <row r="293" spans="1:2" x14ac:dyDescent="0.2">
      <c r="A293" s="187"/>
      <c r="B293" s="187"/>
    </row>
    <row r="294" spans="1:2" x14ac:dyDescent="0.2">
      <c r="A294" s="187"/>
      <c r="B294" s="187"/>
    </row>
    <row r="295" spans="1:2" x14ac:dyDescent="0.2">
      <c r="A295" s="187"/>
      <c r="B295" s="187"/>
    </row>
    <row r="296" spans="1:2" x14ac:dyDescent="0.2">
      <c r="A296" s="187"/>
      <c r="B296" s="187"/>
    </row>
    <row r="297" spans="1:2" x14ac:dyDescent="0.2">
      <c r="A297" s="187"/>
      <c r="B297" s="187"/>
    </row>
    <row r="298" spans="1:2" x14ac:dyDescent="0.2">
      <c r="A298" s="187"/>
      <c r="B298" s="187"/>
    </row>
    <row r="299" spans="1:2" x14ac:dyDescent="0.2">
      <c r="A299" s="187"/>
      <c r="B299" s="187"/>
    </row>
    <row r="300" spans="1:2" x14ac:dyDescent="0.2">
      <c r="A300" s="187"/>
      <c r="B300" s="187"/>
    </row>
    <row r="301" spans="1:2" x14ac:dyDescent="0.2">
      <c r="A301" s="187"/>
      <c r="B301" s="187"/>
    </row>
    <row r="302" spans="1:2" x14ac:dyDescent="0.2">
      <c r="A302" s="187"/>
      <c r="B302" s="187"/>
    </row>
    <row r="303" spans="1:2" x14ac:dyDescent="0.2">
      <c r="A303" s="187"/>
      <c r="B303" s="187"/>
    </row>
    <row r="304" spans="1:2" x14ac:dyDescent="0.2">
      <c r="A304" s="187"/>
      <c r="B304" s="187"/>
    </row>
    <row r="305" spans="1:2" x14ac:dyDescent="0.2">
      <c r="A305" s="187"/>
      <c r="B305" s="187"/>
    </row>
    <row r="306" spans="1:2" x14ac:dyDescent="0.2">
      <c r="A306" s="187"/>
      <c r="B306" s="187"/>
    </row>
    <row r="307" spans="1:2" x14ac:dyDescent="0.2">
      <c r="A307" s="187"/>
      <c r="B307" s="187"/>
    </row>
    <row r="308" spans="1:2" x14ac:dyDescent="0.2">
      <c r="A308" s="187"/>
      <c r="B308" s="187"/>
    </row>
    <row r="309" spans="1:2" x14ac:dyDescent="0.2">
      <c r="A309" s="187"/>
      <c r="B309" s="187"/>
    </row>
    <row r="310" spans="1:2" x14ac:dyDescent="0.2">
      <c r="A310" s="187"/>
      <c r="B310" s="187"/>
    </row>
    <row r="311" spans="1:2" x14ac:dyDescent="0.2">
      <c r="A311" s="187"/>
      <c r="B311" s="187"/>
    </row>
    <row r="312" spans="1:2" x14ac:dyDescent="0.2">
      <c r="A312" s="187"/>
      <c r="B312" s="187"/>
    </row>
    <row r="313" spans="1:2" x14ac:dyDescent="0.2">
      <c r="A313" s="187"/>
      <c r="B313" s="187"/>
    </row>
    <row r="314" spans="1:2" x14ac:dyDescent="0.2">
      <c r="A314" s="187"/>
      <c r="B314" s="187"/>
    </row>
    <row r="315" spans="1:2" x14ac:dyDescent="0.2">
      <c r="A315" s="187"/>
      <c r="B315" s="187"/>
    </row>
    <row r="316" spans="1:2" x14ac:dyDescent="0.2">
      <c r="A316" s="187"/>
      <c r="B316" s="187"/>
    </row>
    <row r="317" spans="1:2" x14ac:dyDescent="0.2">
      <c r="A317" s="187"/>
      <c r="B317" s="187"/>
    </row>
    <row r="318" spans="1:2" x14ac:dyDescent="0.2">
      <c r="A318" s="187"/>
      <c r="B318" s="187"/>
    </row>
    <row r="319" spans="1:2" x14ac:dyDescent="0.2">
      <c r="A319" s="187"/>
      <c r="B319" s="187"/>
    </row>
    <row r="320" spans="1:2" x14ac:dyDescent="0.2">
      <c r="A320" s="187"/>
      <c r="B320" s="187"/>
    </row>
    <row r="321" spans="1:2" x14ac:dyDescent="0.2">
      <c r="A321" s="187"/>
      <c r="B321" s="187"/>
    </row>
    <row r="322" spans="1:2" x14ac:dyDescent="0.2">
      <c r="A322" s="187"/>
      <c r="B322" s="187"/>
    </row>
    <row r="323" spans="1:2" x14ac:dyDescent="0.2">
      <c r="A323" s="187"/>
      <c r="B323" s="187"/>
    </row>
    <row r="324" spans="1:2" x14ac:dyDescent="0.2">
      <c r="A324" s="187"/>
      <c r="B324" s="187"/>
    </row>
    <row r="325" spans="1:2" x14ac:dyDescent="0.2">
      <c r="A325" s="187"/>
      <c r="B325" s="187"/>
    </row>
    <row r="326" spans="1:2" x14ac:dyDescent="0.2">
      <c r="A326" s="187"/>
      <c r="B326" s="187"/>
    </row>
    <row r="327" spans="1:2" x14ac:dyDescent="0.2">
      <c r="A327" s="187"/>
      <c r="B327" s="187"/>
    </row>
    <row r="328" spans="1:2" x14ac:dyDescent="0.2">
      <c r="A328" s="187"/>
      <c r="B328" s="187"/>
    </row>
    <row r="329" spans="1:2" x14ac:dyDescent="0.2">
      <c r="A329" s="187"/>
      <c r="B329" s="187"/>
    </row>
    <row r="330" spans="1:2" x14ac:dyDescent="0.2">
      <c r="A330" s="187"/>
      <c r="B330" s="187"/>
    </row>
    <row r="331" spans="1:2" x14ac:dyDescent="0.2">
      <c r="A331" s="187"/>
      <c r="B331" s="187"/>
    </row>
    <row r="332" spans="1:2" x14ac:dyDescent="0.2">
      <c r="A332" s="187"/>
      <c r="B332" s="187"/>
    </row>
    <row r="333" spans="1:2" x14ac:dyDescent="0.2">
      <c r="A333" s="187"/>
      <c r="B333" s="187"/>
    </row>
    <row r="334" spans="1:2" x14ac:dyDescent="0.2">
      <c r="A334" s="187"/>
      <c r="B334" s="187"/>
    </row>
    <row r="335" spans="1:2" x14ac:dyDescent="0.2">
      <c r="A335" s="187"/>
      <c r="B335" s="187"/>
    </row>
    <row r="336" spans="1:2" x14ac:dyDescent="0.2">
      <c r="A336" s="187"/>
      <c r="B336" s="187"/>
    </row>
    <row r="337" spans="1:2" x14ac:dyDescent="0.2">
      <c r="A337" s="187"/>
      <c r="B337" s="187"/>
    </row>
    <row r="338" spans="1:2" x14ac:dyDescent="0.2">
      <c r="A338" s="187"/>
      <c r="B338" s="187"/>
    </row>
    <row r="339" spans="1:2" x14ac:dyDescent="0.2">
      <c r="A339" s="187"/>
      <c r="B339" s="187"/>
    </row>
    <row r="340" spans="1:2" x14ac:dyDescent="0.2">
      <c r="A340" s="187"/>
      <c r="B340" s="187"/>
    </row>
    <row r="341" spans="1:2" x14ac:dyDescent="0.2">
      <c r="A341" s="187"/>
      <c r="B341" s="187"/>
    </row>
    <row r="342" spans="1:2" x14ac:dyDescent="0.2">
      <c r="A342" s="187"/>
      <c r="B342" s="187"/>
    </row>
    <row r="343" spans="1:2" x14ac:dyDescent="0.2">
      <c r="A343" s="187"/>
      <c r="B343" s="187"/>
    </row>
    <row r="344" spans="1:2" x14ac:dyDescent="0.2">
      <c r="A344" s="187"/>
      <c r="B344" s="187"/>
    </row>
    <row r="345" spans="1:2" x14ac:dyDescent="0.2">
      <c r="A345" s="187"/>
      <c r="B345" s="187"/>
    </row>
    <row r="346" spans="1:2" x14ac:dyDescent="0.2">
      <c r="A346" s="187"/>
      <c r="B346" s="187"/>
    </row>
    <row r="347" spans="1:2" x14ac:dyDescent="0.2">
      <c r="A347" s="187"/>
      <c r="B347" s="187"/>
    </row>
    <row r="348" spans="1:2" x14ac:dyDescent="0.2">
      <c r="A348" s="187"/>
      <c r="B348" s="187"/>
    </row>
    <row r="349" spans="1:2" x14ac:dyDescent="0.2">
      <c r="A349" s="187"/>
      <c r="B349" s="187"/>
    </row>
    <row r="350" spans="1:2" x14ac:dyDescent="0.2">
      <c r="A350" s="187"/>
      <c r="B350" s="187"/>
    </row>
    <row r="351" spans="1:2" x14ac:dyDescent="0.2">
      <c r="A351" s="187"/>
      <c r="B351" s="187"/>
    </row>
    <row r="352" spans="1:2" x14ac:dyDescent="0.2">
      <c r="A352" s="187"/>
      <c r="B352" s="187"/>
    </row>
    <row r="353" spans="1:2" x14ac:dyDescent="0.2">
      <c r="A353" s="187"/>
      <c r="B353" s="187"/>
    </row>
    <row r="354" spans="1:2" x14ac:dyDescent="0.2">
      <c r="A354" s="187"/>
      <c r="B354" s="187"/>
    </row>
    <row r="355" spans="1:2" x14ac:dyDescent="0.2">
      <c r="A355" s="187"/>
      <c r="B355" s="187"/>
    </row>
    <row r="356" spans="1:2" x14ac:dyDescent="0.2">
      <c r="A356" s="187"/>
      <c r="B356" s="187"/>
    </row>
    <row r="357" spans="1:2" x14ac:dyDescent="0.2">
      <c r="A357" s="187"/>
      <c r="B357" s="187"/>
    </row>
    <row r="358" spans="1:2" x14ac:dyDescent="0.2">
      <c r="A358" s="187"/>
      <c r="B358" s="187"/>
    </row>
    <row r="359" spans="1:2" x14ac:dyDescent="0.2">
      <c r="A359" s="187"/>
      <c r="B359" s="187"/>
    </row>
    <row r="360" spans="1:2" x14ac:dyDescent="0.2">
      <c r="A360" s="187"/>
      <c r="B360" s="187"/>
    </row>
    <row r="361" spans="1:2" x14ac:dyDescent="0.2">
      <c r="A361" s="187"/>
      <c r="B361" s="187"/>
    </row>
    <row r="362" spans="1:2" x14ac:dyDescent="0.2">
      <c r="A362" s="187"/>
      <c r="B362" s="187"/>
    </row>
    <row r="363" spans="1:2" x14ac:dyDescent="0.2">
      <c r="A363" s="187"/>
      <c r="B363" s="187"/>
    </row>
    <row r="364" spans="1:2" x14ac:dyDescent="0.2">
      <c r="A364" s="187"/>
      <c r="B364" s="187"/>
    </row>
    <row r="365" spans="1:2" x14ac:dyDescent="0.2">
      <c r="A365" s="187"/>
      <c r="B365" s="187"/>
    </row>
    <row r="366" spans="1:2" x14ac:dyDescent="0.2">
      <c r="A366" s="187"/>
      <c r="B366" s="187"/>
    </row>
    <row r="367" spans="1:2" x14ac:dyDescent="0.2">
      <c r="A367" s="187"/>
      <c r="B367" s="187"/>
    </row>
    <row r="368" spans="1:2" x14ac:dyDescent="0.2">
      <c r="A368" s="187"/>
      <c r="B368" s="187"/>
    </row>
    <row r="369" spans="1:2" x14ac:dyDescent="0.2">
      <c r="A369" s="187"/>
      <c r="B369" s="187"/>
    </row>
    <row r="370" spans="1:2" x14ac:dyDescent="0.2">
      <c r="A370" s="187"/>
      <c r="B370" s="187"/>
    </row>
    <row r="371" spans="1:2" x14ac:dyDescent="0.2">
      <c r="A371" s="187"/>
      <c r="B371" s="187"/>
    </row>
    <row r="372" spans="1:2" x14ac:dyDescent="0.2">
      <c r="A372" s="187"/>
      <c r="B372" s="187"/>
    </row>
    <row r="373" spans="1:2" x14ac:dyDescent="0.2">
      <c r="A373" s="187"/>
      <c r="B373" s="187"/>
    </row>
    <row r="374" spans="1:2" x14ac:dyDescent="0.2">
      <c r="A374" s="187"/>
      <c r="B374" s="187"/>
    </row>
    <row r="375" spans="1:2" x14ac:dyDescent="0.2">
      <c r="A375" s="187"/>
      <c r="B375" s="187"/>
    </row>
    <row r="376" spans="1:2" x14ac:dyDescent="0.2">
      <c r="A376" s="187"/>
      <c r="B376" s="187"/>
    </row>
    <row r="377" spans="1:2" x14ac:dyDescent="0.2">
      <c r="A377" s="187"/>
      <c r="B377" s="187"/>
    </row>
    <row r="378" spans="1:2" x14ac:dyDescent="0.2">
      <c r="A378" s="187"/>
      <c r="B378" s="187"/>
    </row>
    <row r="379" spans="1:2" x14ac:dyDescent="0.2">
      <c r="A379" s="187"/>
      <c r="B379" s="187"/>
    </row>
    <row r="380" spans="1:2" x14ac:dyDescent="0.2">
      <c r="A380" s="187"/>
      <c r="B380" s="187"/>
    </row>
    <row r="381" spans="1:2" x14ac:dyDescent="0.2">
      <c r="A381" s="187"/>
      <c r="B381" s="187"/>
    </row>
    <row r="382" spans="1:2" x14ac:dyDescent="0.2">
      <c r="A382" s="187"/>
      <c r="B382" s="187"/>
    </row>
    <row r="383" spans="1:2" x14ac:dyDescent="0.2">
      <c r="A383" s="187"/>
      <c r="B383" s="187"/>
    </row>
    <row r="384" spans="1:2" x14ac:dyDescent="0.2">
      <c r="A384" s="187"/>
      <c r="B384" s="187"/>
    </row>
    <row r="385" spans="1:2" x14ac:dyDescent="0.2">
      <c r="A385" s="187"/>
      <c r="B385" s="187"/>
    </row>
    <row r="386" spans="1:2" x14ac:dyDescent="0.2">
      <c r="A386" s="187"/>
      <c r="B386" s="187"/>
    </row>
    <row r="387" spans="1:2" x14ac:dyDescent="0.2">
      <c r="A387" s="187"/>
      <c r="B387" s="187"/>
    </row>
    <row r="388" spans="1:2" x14ac:dyDescent="0.2">
      <c r="A388" s="187"/>
      <c r="B388" s="187"/>
    </row>
    <row r="389" spans="1:2" x14ac:dyDescent="0.2">
      <c r="A389" s="187"/>
      <c r="B389" s="187"/>
    </row>
    <row r="390" spans="1:2" x14ac:dyDescent="0.2">
      <c r="A390" s="187"/>
      <c r="B390" s="187"/>
    </row>
    <row r="391" spans="1:2" x14ac:dyDescent="0.2">
      <c r="A391" s="187"/>
      <c r="B391" s="187"/>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39</vt:i4>
      </vt:variant>
    </vt:vector>
  </HeadingPairs>
  <TitlesOfParts>
    <vt:vector size="71" baseType="lpstr">
      <vt:lpstr>Check List</vt:lpstr>
      <vt:lpstr>Applicant</vt:lpstr>
      <vt:lpstr>Proj Info</vt:lpstr>
      <vt:lpstr>Source of Funds</vt:lpstr>
      <vt:lpstr>Source Narrative</vt:lpstr>
      <vt:lpstr>Source Hist</vt:lpstr>
      <vt:lpstr>Uses of Funds</vt:lpstr>
      <vt:lpstr>Uses Narrative</vt:lpstr>
      <vt:lpstr>Uses Hist</vt:lpstr>
      <vt:lpstr>Rehab</vt:lpstr>
      <vt:lpstr>Financial</vt:lpstr>
      <vt:lpstr>Fin Narrative</vt:lpstr>
      <vt:lpstr>Projects</vt:lpstr>
      <vt:lpstr>PSS</vt:lpstr>
      <vt:lpstr>Enviro</vt:lpstr>
      <vt:lpstr>HOME_HTF Max Sub</vt:lpstr>
      <vt:lpstr>HOME Rents</vt:lpstr>
      <vt:lpstr>HTF Rents</vt:lpstr>
      <vt:lpstr>All Cost Fees</vt:lpstr>
      <vt:lpstr>All IndemCerts</vt:lpstr>
      <vt:lpstr>All RlseInfo</vt:lpstr>
      <vt:lpstr>All UnitBkdwn</vt:lpstr>
      <vt:lpstr>All Threshold</vt:lpstr>
      <vt:lpstr>HC&amp;BD Info</vt:lpstr>
      <vt:lpstr>HC Calc</vt:lpstr>
      <vt:lpstr>HC DevEval</vt:lpstr>
      <vt:lpstr>HC Amenities</vt:lpstr>
      <vt:lpstr>HC Design</vt:lpstr>
      <vt:lpstr>HC CumCrMax</vt:lpstr>
      <vt:lpstr>HC 10% Calc</vt:lpstr>
      <vt:lpstr>HC Bldg Basis 8609</vt:lpstr>
      <vt:lpstr>Staff Sum</vt:lpstr>
      <vt:lpstr>'HC DevEval'!_Hlk147313254</vt:lpstr>
      <vt:lpstr>'HC DevEval'!_Toc55308041</vt:lpstr>
      <vt:lpstr>'HC DevEval'!_Toc55308043</vt:lpstr>
      <vt:lpstr>'HC DevEval'!_Toc55308044</vt:lpstr>
      <vt:lpstr>'HC DevEval'!_Toc55308046</vt:lpstr>
      <vt:lpstr>'All Cost Fees'!Print_Area</vt:lpstr>
      <vt:lpstr>'All IndemCerts'!Print_Area</vt:lpstr>
      <vt:lpstr>'All RlseInfo'!Print_Area</vt:lpstr>
      <vt:lpstr>'All Threshold'!Print_Area</vt:lpstr>
      <vt:lpstr>'All UnitBkdwn'!Print_Area</vt:lpstr>
      <vt:lpstr>Applicant!Print_Area</vt:lpstr>
      <vt:lpstr>'Check List'!Print_Area</vt:lpstr>
      <vt:lpstr>Enviro!Print_Area</vt:lpstr>
      <vt:lpstr>'Fin Narrative'!Print_Area</vt:lpstr>
      <vt:lpstr>Financial!Print_Area</vt:lpstr>
      <vt:lpstr>'HC 10% Calc'!Print_Area</vt:lpstr>
      <vt:lpstr>'HC Amenities'!Print_Area</vt:lpstr>
      <vt:lpstr>'HC Bldg Basis 8609'!Print_Area</vt:lpstr>
      <vt:lpstr>'HC Calc'!Print_Area</vt:lpstr>
      <vt:lpstr>'HC CumCrMax'!Print_Area</vt:lpstr>
      <vt:lpstr>'HC Design'!Print_Area</vt:lpstr>
      <vt:lpstr>'HC DevEval'!Print_Area</vt:lpstr>
      <vt:lpstr>'HC&amp;BD Info'!Print_Area</vt:lpstr>
      <vt:lpstr>'HOME Rents'!Print_Area</vt:lpstr>
      <vt:lpstr>'HOME_HTF Max Sub'!Print_Area</vt:lpstr>
      <vt:lpstr>'HTF Rents'!Print_Area</vt:lpstr>
      <vt:lpstr>'Proj Info'!Print_Area</vt:lpstr>
      <vt:lpstr>Projects!Print_Area</vt:lpstr>
      <vt:lpstr>PSS!Print_Area</vt:lpstr>
      <vt:lpstr>Rehab!Print_Area</vt:lpstr>
      <vt:lpstr>'Source Hist'!Print_Area</vt:lpstr>
      <vt:lpstr>'Source Narrative'!Print_Area</vt:lpstr>
      <vt:lpstr>'Source of Funds'!Print_Area</vt:lpstr>
      <vt:lpstr>'Staff Sum'!Print_Area</vt:lpstr>
      <vt:lpstr>'Uses Hist'!Print_Area</vt:lpstr>
      <vt:lpstr>'Uses Narrative'!Print_Area</vt:lpstr>
      <vt:lpstr>'Uses of Funds'!Print_Area</vt:lpstr>
      <vt:lpstr>'Staff Sum'!Print_Titles</vt:lpstr>
      <vt:lpstr>'Uses of Funds'!Print_Titles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Rural Development</dc:creator>
  <cp:lastModifiedBy>Brensdal, Bruce</cp:lastModifiedBy>
  <cp:lastPrinted>2024-01-18T13:56:14Z</cp:lastPrinted>
  <dcterms:created xsi:type="dcterms:W3CDTF">2005-04-14T17:13:24Z</dcterms:created>
  <dcterms:modified xsi:type="dcterms:W3CDTF">2024-07-25T15:29:48Z</dcterms:modified>
</cp:coreProperties>
</file>